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55" tabRatio="597" activeTab="2"/>
  </bookViews>
  <sheets>
    <sheet name="1. sz. melléklet" sheetId="1" r:id="rId1"/>
    <sheet name="normatíva" sheetId="2" r:id="rId2"/>
    <sheet name="intézményi" sheetId="3" r:id="rId3"/>
    <sheet name="szakfeladatos" sheetId="4" r:id="rId4"/>
    <sheet name="működési" sheetId="5" r:id="rId5"/>
    <sheet name="felhalm.bev." sheetId="6" r:id="rId6"/>
    <sheet name="támogatások" sheetId="7" r:id="rId7"/>
    <sheet name="gördülő tervezés" sheetId="8" r:id="rId8"/>
    <sheet name="tartalék" sheetId="9" r:id="rId9"/>
    <sheet name="CKÖ" sheetId="10" r:id="rId10"/>
    <sheet name="hitel" sheetId="11" r:id="rId11"/>
    <sheet name="finanszírozási" sheetId="12" r:id="rId12"/>
  </sheets>
  <definedNames/>
  <calcPr fullCalcOnLoad="1"/>
</workbook>
</file>

<file path=xl/sharedStrings.xml><?xml version="1.0" encoding="utf-8"?>
<sst xmlns="http://schemas.openxmlformats.org/spreadsheetml/2006/main" count="749" uniqueCount="607">
  <si>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</si>
  <si>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</si>
  <si>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</si>
  <si>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</si>
  <si>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</si>
  <si>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</si>
  <si>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</si>
  <si>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</si>
  <si>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SZJA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</si>
  <si>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</si>
  <si>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</si>
  <si>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</si>
  <si>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</si>
  <si>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</si>
  <si>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</si>
  <si>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</si>
  <si>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</si>
  <si>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</si>
  <si>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Állami támogatás</t>
  </si>
  <si>
    <t>Önkormányzati támogatás</t>
  </si>
  <si>
    <t>Épületek fenntartása, korszerűsítése</t>
  </si>
  <si>
    <t>Egészségügyi ellátás egyéb feladatai</t>
  </si>
  <si>
    <t>Település hulladékkezelése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</si>
  <si>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</si>
  <si>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</si>
  <si>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</si>
  <si>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</si>
  <si>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</si>
  <si>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</si>
  <si>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</si>
  <si>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</si>
  <si>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</si>
  <si>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</si>
  <si>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hitel</t>
  </si>
  <si>
    <t>n.bev.</t>
  </si>
  <si>
    <t>kiadások</t>
  </si>
  <si>
    <t>kiad.</t>
  </si>
  <si>
    <t>pe.átad.</t>
  </si>
  <si>
    <t>kiadásai</t>
  </si>
  <si>
    <t>Közvilágítási feladatok</t>
  </si>
  <si>
    <t>- állami támogatás</t>
  </si>
  <si>
    <t>előirányzata feladatonként</t>
  </si>
  <si>
    <t>Szakfeladat megnevezése</t>
  </si>
  <si>
    <t>Önkormányzat igazgatási tevékenysége</t>
  </si>
  <si>
    <t xml:space="preserve"> Város és községgazdálkodás</t>
  </si>
  <si>
    <t>- Polgárőrség (műk. célú)</t>
  </si>
  <si>
    <t>- Időskorúak járadéka</t>
  </si>
  <si>
    <t>- Átmeneti segély gyermekeknek</t>
  </si>
  <si>
    <t>- Átmeneti segély felnőtteknek</t>
  </si>
  <si>
    <t>- Temetési segély</t>
  </si>
  <si>
    <t>- Lakásfenntartási támogatás</t>
  </si>
  <si>
    <t>- Közgyógyellátás</t>
  </si>
  <si>
    <t>Máshová nem sorolt sporttevékenység</t>
  </si>
  <si>
    <t>5. számú melléklet</t>
  </si>
  <si>
    <t>működési kiadásainak részletezése</t>
  </si>
  <si>
    <t>Járulékok</t>
  </si>
  <si>
    <t>Összesen</t>
  </si>
  <si>
    <t>Kisegítő mezőgazdasági szolgáltatás</t>
  </si>
  <si>
    <t>Helyi közutak, hidak, alagutak létesítése és felújítása</t>
  </si>
  <si>
    <t>Saját, vagy bérelt ingatlan hasznosítása</t>
  </si>
  <si>
    <t>Területi igazgatási szervek tevékenysége</t>
  </si>
  <si>
    <t>Helyi kisebbségi önkormányzatok tevékenysége</t>
  </si>
  <si>
    <t>Polgári Védelmi Tevékenység</t>
  </si>
  <si>
    <t>Város- és községgazgazdálkodás</t>
  </si>
  <si>
    <t>- építésügyi feladatok</t>
  </si>
  <si>
    <t>- közhasznú munka</t>
  </si>
  <si>
    <t>Állategészségügyi ellátás egyéb feladatai</t>
  </si>
  <si>
    <t>Máshová nem sorolt kulturális tevékenység</t>
  </si>
  <si>
    <t>Családi ünnepek szervezése</t>
  </si>
  <si>
    <t>11. számú melléklet</t>
  </si>
  <si>
    <t>rendelethez</t>
  </si>
  <si>
    <t>A hitelállomány és a hitelek törlesztése</t>
  </si>
  <si>
    <t>Hiteltörlesztés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</si>
  <si>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</si>
  <si>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</si>
  <si>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</si>
  <si>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</si>
  <si>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</si>
  <si>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</si>
  <si>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</si>
  <si>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</si>
  <si>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</si>
  <si>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</si>
  <si>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</si>
  <si>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</si>
  <si>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</si>
  <si>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</si>
  <si>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</si>
  <si>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</si>
  <si>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</si>
  <si>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</si>
  <si>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</si>
  <si>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</si>
  <si>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</si>
  <si>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</si>
  <si>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</si>
  <si>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II. Felhalmozási célú bevételek és kiadások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</si>
  <si>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</si>
  <si>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</si>
  <si>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</si>
  <si>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</si>
  <si>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</si>
  <si>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</si>
  <si>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</si>
  <si>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</si>
  <si>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</si>
  <si>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</si>
  <si>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</si>
  <si>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</si>
  <si>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</si>
  <si>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</si>
  <si>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</si>
  <si>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</si>
  <si>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</si>
  <si>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</si>
  <si>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</si>
  <si>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r>
      <t xml:space="preserve">   </t>
    </r>
    <r>
      <rPr>
        <b/>
        <i/>
        <sz val="10"/>
        <rFont val="Times New Roman CE"/>
        <family val="0"/>
      </rPr>
      <t>9</t>
    </r>
    <r>
      <rPr>
        <i/>
        <sz val="10"/>
        <rFont val="Times New Roman CE"/>
        <family val="1"/>
      </rPr>
      <t>. számú melléklet</t>
    </r>
  </si>
  <si>
    <t xml:space="preserve">Tiszavasvári Város Önkormányzata </t>
  </si>
  <si>
    <t>Céltartalékok:</t>
  </si>
  <si>
    <t>Céltartalékok összesen:</t>
  </si>
  <si>
    <t>Pénzforgalom nélküli kiadások összesen:</t>
  </si>
  <si>
    <t xml:space="preserve">Tiszavasvári Város Cigány Kisebbségi </t>
  </si>
  <si>
    <t>Képviselők juttatásai</t>
  </si>
  <si>
    <t>Egészségügyi hozzájárulás</t>
  </si>
  <si>
    <t xml:space="preserve">Könyv, folyóirat, egyéb inf. hord. </t>
  </si>
  <si>
    <t>Nem adatátviteli c. távközlési díjak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</si>
  <si>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</si>
  <si>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</si>
  <si>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</si>
  <si>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</si>
  <si>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</si>
  <si>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12. sz. melléklet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</si>
  <si>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</si>
  <si>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</si>
  <si>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</si>
  <si>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</si>
  <si>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</si>
  <si>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</si>
  <si>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</si>
  <si>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</si>
  <si>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</si>
  <si>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</si>
  <si>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</si>
  <si>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</si>
  <si>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</si>
  <si>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</si>
  <si>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</si>
  <si>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</si>
  <si>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- helyi adók+bírság</t>
  </si>
  <si>
    <t>Előirányzat</t>
  </si>
  <si>
    <t>Előirányzat-felhasználás havi ütemezése</t>
  </si>
  <si>
    <t>- Felső fokú intézményben tanulók támogatása (BURSA Hungarica)</t>
  </si>
  <si>
    <t>Egyéb készletbeszerzés</t>
  </si>
  <si>
    <t>Bevétel összesen: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</si>
  <si>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</si>
  <si>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</si>
  <si>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</si>
  <si>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2008.</t>
  </si>
  <si>
    <t>Tb-járulék</t>
  </si>
  <si>
    <t>Irodaszer, nyomtatvány</t>
  </si>
  <si>
    <t>- Vasvári Hírmondó</t>
  </si>
  <si>
    <t>- Tartósan munkanélküliek szociális segélye</t>
  </si>
  <si>
    <t>- Rendszeres szociális segély egyéb jogcímen</t>
  </si>
  <si>
    <t>- Gyermekvédelmi támogatás</t>
  </si>
  <si>
    <t>- Közlekedési támogatás</t>
  </si>
  <si>
    <t>- Köztemetés</t>
  </si>
  <si>
    <t>- munkatapasztalatosok</t>
  </si>
  <si>
    <t>- egyéb kulturális feladatok</t>
  </si>
  <si>
    <t>- általános tartalék</t>
  </si>
  <si>
    <t>- strand</t>
  </si>
  <si>
    <t>Település vízellátása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</si>
  <si>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</si>
  <si>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</si>
  <si>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</si>
  <si>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</si>
  <si>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</si>
  <si>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</si>
  <si>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</si>
  <si>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- közhasznú munkások</t>
  </si>
  <si>
    <t>- kommunális feladatok</t>
  </si>
  <si>
    <t>- Polgárőrség</t>
  </si>
  <si>
    <t>n. kiad.</t>
  </si>
  <si>
    <t>Szennyvízelvezetés- és kezelés</t>
  </si>
  <si>
    <t>2009.</t>
  </si>
  <si>
    <t>bevételi  és  kiadási  előirányzata</t>
  </si>
  <si>
    <t>Egyéb szociális és gyermekjóléti szolgáltatás</t>
  </si>
  <si>
    <t>Rendszeres szociális pénzbeli ellátások (műk. célú)</t>
  </si>
  <si>
    <t>Rendszeres gyermekvédelmi ellátások</t>
  </si>
  <si>
    <t>Munkanélküli ellátások</t>
  </si>
  <si>
    <t>Eseti pénzbeli ellátások (műk. célú)</t>
  </si>
  <si>
    <t>Eseti pénzbeli gyermekvédelmi ellátások</t>
  </si>
  <si>
    <t>BEVÉTELEK</t>
  </si>
  <si>
    <t>KIADÁSOK</t>
  </si>
  <si>
    <t>Helyi közutak, hidak, alagutak létesítése, felújítása</t>
  </si>
  <si>
    <t>Ökormányzatok igazgatási tevékenysége</t>
  </si>
  <si>
    <t>Helyi kisebbségi önkormányzatok igazgatási tev.</t>
  </si>
  <si>
    <t>Polgári Védelmi tevékenység</t>
  </si>
  <si>
    <t>Város- és községgazdálkodás</t>
  </si>
  <si>
    <t>Önkormányzatok elszámolásai</t>
  </si>
  <si>
    <t>- Egyesített Óvodai Intézmény</t>
  </si>
  <si>
    <t>Önkormányzatok feladatra nem tervezhető elszám.</t>
  </si>
  <si>
    <t>Finanszírozási műveletek elszámolásai</t>
  </si>
  <si>
    <t>Rendszeres szociális pénzbeli ellátások</t>
  </si>
  <si>
    <t>Eseti pénzbeli ellátások</t>
  </si>
  <si>
    <t>Szennyvízelvezetés és -kezelés</t>
  </si>
  <si>
    <t>- Egyéb kulturális feladatok</t>
  </si>
  <si>
    <t>- Le: intézményi támogatás</t>
  </si>
  <si>
    <t>ÖSSZESEN:</t>
  </si>
  <si>
    <t>- címzett, TERKI támogatás</t>
  </si>
  <si>
    <t>- TISZATÉR és Többcélú K.T. támogatása</t>
  </si>
  <si>
    <t>- Nyíregyháza és Térsége Hulladéklerakó Társaság támogatása</t>
  </si>
  <si>
    <t>- Köztestület, Tűzoltó Egyesület</t>
  </si>
  <si>
    <r>
      <t xml:space="preserve">Beruházás a 21. sz. iskolába </t>
    </r>
    <r>
      <rPr>
        <i/>
        <sz val="12"/>
        <rFont val="Times New Roman CE"/>
        <family val="1"/>
      </rPr>
      <t>(lejárat: 2015.)</t>
    </r>
  </si>
  <si>
    <t>hitel, kölcs.</t>
  </si>
  <si>
    <t>- intézményi (bérleti díjak, környv. bírság)</t>
  </si>
  <si>
    <t>Települési önkormányzatok feladatai</t>
  </si>
  <si>
    <t>Lakott külterülettel kapcsolatos feladatok</t>
  </si>
  <si>
    <t>Helyi közművelődési és közgyűjteményi feladatok</t>
  </si>
  <si>
    <t>4. számú melléklet</t>
  </si>
  <si>
    <t>10. sz. melléklet</t>
  </si>
  <si>
    <t>Közoktatási kiegészítő hozzájárulások</t>
  </si>
  <si>
    <t xml:space="preserve"> </t>
  </si>
  <si>
    <t>- játszótér</t>
  </si>
  <si>
    <t>Támogatás, pénzeszköz-átadás (Közösségi Ház)</t>
  </si>
  <si>
    <t>- egyéb tartalék</t>
  </si>
  <si>
    <t>Helyi kisebbségi önkormányzatok igazgatási tevékenysége</t>
  </si>
  <si>
    <t>- TISZK támogatás (működési célú)</t>
  </si>
  <si>
    <t>- Közösségi Ház (működési célú)</t>
  </si>
  <si>
    <t>Egyéb szociális és gyermekjóléti szolgáltatás (közcélú munkások)</t>
  </si>
  <si>
    <t>Létszám (fő)</t>
  </si>
  <si>
    <t>Dologi kiadások</t>
  </si>
  <si>
    <t>- Köztestületi Tűzoltóság támogatása (működési célú)</t>
  </si>
  <si>
    <t>- normatíva visszafizetés miatti tartalék</t>
  </si>
  <si>
    <t>Működési kiadás összesen:</t>
  </si>
  <si>
    <t>2016-2024.</t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</si>
  <si>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</si>
  <si>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 xml:space="preserve">- helyi tömegközlekedés 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</si>
  <si>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</si>
  <si>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</si>
  <si>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</si>
  <si>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</si>
  <si>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</si>
  <si>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</si>
  <si>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</si>
  <si>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</si>
  <si>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</si>
  <si>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</si>
  <si>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</si>
  <si>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</si>
  <si>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</si>
  <si>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</si>
  <si>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</si>
  <si>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</si>
  <si>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</si>
  <si>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</si>
  <si>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</si>
  <si>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</si>
  <si>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</si>
  <si>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</si>
  <si>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</si>
  <si>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</si>
  <si>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</si>
  <si>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</si>
  <si>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</si>
  <si>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</si>
  <si>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- Köztestületi Tűzoltóság támogatása (felhalmozási célú)</t>
  </si>
  <si>
    <t>Pénzforgalom nélküli kiadások</t>
  </si>
  <si>
    <t xml:space="preserve">Tiszavasvári Város Önkormányzata 2008. évi költségvetésének </t>
  </si>
  <si>
    <t>2008. évi előirányzat</t>
  </si>
  <si>
    <t>1. sz. melléklet a …./2008.(…....) rendelethez</t>
  </si>
  <si>
    <t>az …./2008. (…....) rendelethez</t>
  </si>
  <si>
    <t xml:space="preserve">Az önkormányzat intézményeinek </t>
  </si>
  <si>
    <t>2008. évi költségvetése</t>
  </si>
  <si>
    <t>Ellátot-</t>
  </si>
  <si>
    <t>Létszámadatok</t>
  </si>
  <si>
    <t xml:space="preserve">                   BEVÉTELEK</t>
  </si>
  <si>
    <t xml:space="preserve">                                                  KIADÁSOK</t>
  </si>
  <si>
    <t>Tárgyalás alapja</t>
  </si>
  <si>
    <t>Intézmények</t>
  </si>
  <si>
    <t>tak</t>
  </si>
  <si>
    <t>nyitó</t>
  </si>
  <si>
    <t>záró</t>
  </si>
  <si>
    <t>Saját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</si>
  <si>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</si>
  <si>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</si>
  <si>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</si>
  <si>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</si>
  <si>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</si>
  <si>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</si>
  <si>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</si>
  <si>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</si>
  <si>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</si>
  <si>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</si>
  <si>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</si>
  <si>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</si>
  <si>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</si>
  <si>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</si>
  <si>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</si>
  <si>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</si>
  <si>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</si>
  <si>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</si>
  <si>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</si>
  <si>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</si>
  <si>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</si>
  <si>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</si>
  <si>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</si>
  <si>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-Váci Mihály Gimnázium</t>
  </si>
  <si>
    <t>-Vasvári Pál  Középisk.</t>
  </si>
  <si>
    <t>-Műv. Központ és Könyvtár</t>
  </si>
  <si>
    <t>- Zeneiskola</t>
  </si>
  <si>
    <t>- Sportközpont</t>
  </si>
  <si>
    <r>
      <t xml:space="preserve">3. </t>
    </r>
    <r>
      <rPr>
        <i/>
        <sz val="8"/>
        <rFont val="Times New Roman CE"/>
        <family val="1"/>
      </rPr>
      <t>számú melléklet</t>
    </r>
  </si>
  <si>
    <t>Polgármesteri Hivatal</t>
  </si>
  <si>
    <t>a …./2008.(……..) rendelethez</t>
  </si>
  <si>
    <t>Az önkormányzat 2008. évi költségvetésének</t>
  </si>
  <si>
    <t>2007. év</t>
  </si>
  <si>
    <t>A Polgármesteri Hivatal 2008. évi költségvetése</t>
  </si>
  <si>
    <t>a …../2008.(…....) rendelethez</t>
  </si>
  <si>
    <t xml:space="preserve">A 2008. évi támogatások, pénzeszközátadások </t>
  </si>
  <si>
    <t>7. sz. melléklet a …./2008.(……...) rendelethez</t>
  </si>
  <si>
    <r>
      <t xml:space="preserve"> 8. </t>
    </r>
    <r>
      <rPr>
        <i/>
        <sz val="8"/>
        <rFont val="Times New Roman CE"/>
        <family val="1"/>
      </rPr>
      <t>számú melléklet a …./2008.(…...) rendelethez</t>
    </r>
  </si>
  <si>
    <t xml:space="preserve">2008-2009-2010. évi alakulása </t>
  </si>
  <si>
    <t>2010.</t>
  </si>
  <si>
    <t xml:space="preserve">a …../2008.(…....)  </t>
  </si>
  <si>
    <t xml:space="preserve">2008. évi költségvetésében rendelkezésre álló tartalékok </t>
  </si>
  <si>
    <t xml:space="preserve">a …./2008.(…....) rendelethez      </t>
  </si>
  <si>
    <t>Önkormányzatának  2008.  évi  költségvetése</t>
  </si>
  <si>
    <t>a ….../2008.(…....) rendelethez</t>
  </si>
  <si>
    <t>Hitelállomány 2008. január 1.</t>
  </si>
  <si>
    <t>Tiszavasvári Város Önkormányzata 2008. évi költségvetésének</t>
  </si>
  <si>
    <t xml:space="preserve">                    a ….../2008.(……..) rendelethez                      </t>
  </si>
  <si>
    <t>Városi Kincstár összesen:</t>
  </si>
  <si>
    <t>Viziközmű társ. hitel  (lejárat: 2011.)*</t>
  </si>
  <si>
    <t>* a hitel átvételének időpontja: 2008.01.08.</t>
  </si>
  <si>
    <r>
      <t xml:space="preserve">Infrastrukturális hitel </t>
    </r>
    <r>
      <rPr>
        <i/>
        <sz val="12"/>
        <rFont val="Times New Roman CE"/>
        <family val="1"/>
      </rPr>
      <t>(lejárat: 2025.)</t>
    </r>
  </si>
  <si>
    <t>2009-2011</t>
  </si>
  <si>
    <t>2012-2015</t>
  </si>
  <si>
    <t>Szállítási szolgáltatás</t>
  </si>
  <si>
    <t>- ÁNTSZ feladatok + felújítás</t>
  </si>
  <si>
    <t xml:space="preserve">  Viziközmű Társulati pénzmaradvány</t>
  </si>
  <si>
    <t>- Belvíz és kerítés építés anyagköltsége</t>
  </si>
  <si>
    <t>- TIVABUSZ végelszámolás+buszmegálló vásárlás</t>
  </si>
  <si>
    <t>- Városi Kincstár</t>
  </si>
  <si>
    <t>Oktatási célok és egyéb feladatok</t>
  </si>
  <si>
    <t>- Média</t>
  </si>
  <si>
    <t xml:space="preserve">Oktatási célok és egyéb feladatok </t>
  </si>
  <si>
    <t>- TISZATÉR támogatás</t>
  </si>
  <si>
    <t>- TÖOSZ támogatás</t>
  </si>
  <si>
    <t>- Többcélú Kistérségi Társulás támogatása</t>
  </si>
  <si>
    <t>- TTKT belső ellenőrzés támogatása</t>
  </si>
  <si>
    <t xml:space="preserve">-Többcélú Kistérségi Társulás Int.támogatás-Bölcsőde (működési célú)  </t>
  </si>
  <si>
    <t>- Többcélú Kistérségi Társulás Int.támogatás-Szociális tevékenység (működési célú)</t>
  </si>
  <si>
    <t>- Ápolási díj-méltányossági</t>
  </si>
  <si>
    <t>Rendszeres gyermekvédelmi ellátások (működési célú)</t>
  </si>
  <si>
    <t>Munkanélküli ellátások (működési célú)</t>
  </si>
  <si>
    <t xml:space="preserve">- Civil szervezetek támogatása (működési célú) </t>
  </si>
  <si>
    <t>Máshová nem sorolt sporttevékenység (működési célú)</t>
  </si>
  <si>
    <t xml:space="preserve">- Tiszavasvári SE támogatása </t>
  </si>
  <si>
    <t>- Shotokan Karate Klub támogatása</t>
  </si>
  <si>
    <t xml:space="preserve">  Tiszavasvári Sport Klub támogatása </t>
  </si>
  <si>
    <t>- Ronikum SE támogatása</t>
  </si>
  <si>
    <t>- Tömegsport támogatása</t>
  </si>
  <si>
    <t xml:space="preserve">  Diáksport támogatása</t>
  </si>
  <si>
    <t>Önkormányzat igazgatási tevékenysége (működési célú)</t>
  </si>
  <si>
    <t xml:space="preserve">- Polgármesteri keret </t>
  </si>
  <si>
    <t>- Helyi tömegközlekedés támogatása (működési célú)</t>
  </si>
  <si>
    <t>Többcélú Kistérségi Társulás Int. Támogatás -OEP feladat (működési célú)</t>
  </si>
  <si>
    <t>Városi Kincstár-közhasznú</t>
  </si>
  <si>
    <t>Városi Kincstár-közcélú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</si>
  <si>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</si>
  <si>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</si>
  <si>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</si>
  <si>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</si>
  <si>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</si>
  <si>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</si>
  <si>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</si>
  <si>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</si>
  <si>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</si>
  <si>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</si>
  <si>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</si>
  <si>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</si>
  <si>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</si>
  <si>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</si>
  <si>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</si>
  <si>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</si>
  <si>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</si>
  <si>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</si>
  <si>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</si>
  <si>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</si>
  <si>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</si>
  <si>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</si>
  <si>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</si>
  <si>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</si>
  <si>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</si>
  <si>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</si>
  <si>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</si>
  <si>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</si>
  <si>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</si>
  <si>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</si>
  <si>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</si>
  <si>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</si>
  <si>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</si>
  <si>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</si>
  <si>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</si>
  <si>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</si>
  <si>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</si>
  <si>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</si>
  <si>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</si>
  <si>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</si>
  <si>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</si>
  <si>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</si>
  <si>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</si>
  <si>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</si>
  <si>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</si>
  <si>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 xml:space="preserve"> 2006. és 2007. évi vis maior és közp. tám. maradványa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</si>
  <si>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</si>
  <si>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</si>
  <si>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</si>
  <si>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</si>
  <si>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</si>
  <si>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</si>
  <si>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</si>
  <si>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</si>
  <si>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</si>
  <si>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</si>
  <si>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</si>
  <si>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</si>
  <si>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</si>
  <si>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</si>
  <si>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</si>
  <si>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</si>
  <si>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</si>
  <si>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</si>
  <si>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</si>
  <si>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</si>
  <si>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</si>
  <si>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</si>
  <si>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</si>
  <si>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</si>
  <si>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</si>
  <si>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</si>
  <si>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</si>
  <si>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</si>
  <si>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</si>
  <si>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</si>
  <si>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</si>
  <si>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</si>
  <si>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</si>
  <si>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</si>
  <si>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</si>
  <si>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</si>
  <si>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</si>
  <si>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</si>
  <si>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</si>
  <si>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</si>
  <si>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</si>
  <si>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6. számú melléklet</t>
  </si>
  <si>
    <t>- Helyi Rádió támogatása (működési célú)</t>
  </si>
  <si>
    <t>- Amatőr művészeti csoportok támogatása (működési célú)</t>
  </si>
  <si>
    <t>- Városi Televízió támogatása-felhalmozási célú</t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</si>
  <si>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</si>
  <si>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</si>
  <si>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</si>
  <si>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</si>
  <si>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2. sz. melléklet</t>
  </si>
  <si>
    <t>a ../2008.(…...) rendelethez</t>
  </si>
  <si>
    <t>Az önkormányzatot 2008.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</si>
  <si>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</si>
  <si>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</si>
  <si>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</si>
  <si>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</si>
  <si>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Település-üzemeltetési, igazgatási  és sportfeladatok</t>
  </si>
  <si>
    <t>Közösségi közlekedési feladatok</t>
  </si>
  <si>
    <t>Körzeti igazgatási feladatok</t>
  </si>
  <si>
    <t>Okmányiroda</t>
  </si>
  <si>
    <t>1./ alap-hozzájárulás</t>
  </si>
  <si>
    <t>2./ hozzájárulás a működési kiadásokhoz</t>
  </si>
  <si>
    <t>Gyámügyi igazgatási feladatok</t>
  </si>
  <si>
    <t>Építésügyi igazgatási feladatok</t>
  </si>
  <si>
    <t>2./ kiegészítő hozzájárulás építésügyi igazgatási feladatokhoz</t>
  </si>
  <si>
    <t>Pénzbeli szociális juttatások (lakáshoz jutás támogatását is tart.)</t>
  </si>
  <si>
    <t>Közoktatási alap hozzájárulások</t>
  </si>
  <si>
    <t>2008. január 1-től augusztus 31-ig</t>
  </si>
  <si>
    <t>Óvodai nevelés (napi 8 órát meghaladó nyitva tartás)</t>
  </si>
  <si>
    <t>- 1. nevelési év'</t>
  </si>
  <si>
    <t>- 2-3. nevelési év'</t>
  </si>
  <si>
    <t>Általános iskola</t>
  </si>
  <si>
    <t>- 1. évfolyam</t>
  </si>
  <si>
    <t>- 2-3. évfolyam</t>
  </si>
  <si>
    <t>-  4. évfolyam</t>
  </si>
  <si>
    <t>- 5. évfolyam'</t>
  </si>
  <si>
    <t>- 6. évfolyam'</t>
  </si>
  <si>
    <t>- 7-8. évfolyam'</t>
  </si>
  <si>
    <t>Középfokú iskola</t>
  </si>
  <si>
    <t>- 9. évfolyam'</t>
  </si>
  <si>
    <t>- 10. évfolyam'</t>
  </si>
  <si>
    <t>- 11-13. évfolyam'</t>
  </si>
  <si>
    <t>Szakképzés, elméleti képzés</t>
  </si>
  <si>
    <t>- felzárkóztató 9. évf., szakisk., szakk. első szakképzési évfolyam</t>
  </si>
  <si>
    <t>- szakiskola, szakközépiskola második és további évfolyam</t>
  </si>
  <si>
    <t>Alapfokú művészetoktatás</t>
  </si>
  <si>
    <t>- minősített intézményben</t>
  </si>
  <si>
    <t>Kollégiumok közoktatási feladatai</t>
  </si>
  <si>
    <t>- kollégiumi externátusi nevelés, ellátás</t>
  </si>
  <si>
    <t>Napközis/tanulószobai, iskolaotthonos foglalkozás</t>
  </si>
  <si>
    <t>- Napközis vagy tanulószobai foglalkozás</t>
  </si>
  <si>
    <t>- Iskolaotthonos oktatás az általános iskola 1-4. évfolyam</t>
  </si>
  <si>
    <t>2008. szeptember 1-től december 31-ig</t>
  </si>
  <si>
    <t xml:space="preserve"> Óvodai nevelés (napi 8 órát meghaladó nyitvatartás)</t>
  </si>
  <si>
    <t>- 1-2. nevelési év</t>
  </si>
  <si>
    <t>- 3. nevelési év</t>
  </si>
  <si>
    <t>- 1-2. évfolyam</t>
  </si>
  <si>
    <t>- 3. évfolyam</t>
  </si>
  <si>
    <t>- 4. évfolyam</t>
  </si>
  <si>
    <t>- 5-6. évfolyam</t>
  </si>
  <si>
    <t>- 7-8. évfolyam</t>
  </si>
  <si>
    <t>- 9-10. évfolyam</t>
  </si>
  <si>
    <t>- 11-13. évfolyam</t>
  </si>
  <si>
    <t>- felzárkóztató 9. évf., szakisk., szakk. első-második sz. évfolyam</t>
  </si>
  <si>
    <t>- szakiskola, szakközépiskola harmadik és további évfolyam</t>
  </si>
  <si>
    <t>- 1-4. évfolyamos napközis foglalkozás</t>
  </si>
  <si>
    <t>- 5-8. évolyamos napközis/tanulószobai foglalkozás</t>
  </si>
  <si>
    <t>- 1-2. évfolyamos iskolaotthonos oktatás</t>
  </si>
  <si>
    <t>- 3. évfolyamos iskolaotthonos oktatás</t>
  </si>
  <si>
    <t>- 4. évfolyamos iskolaotthonos oktatás</t>
  </si>
  <si>
    <t>- iskolai gyakorlati okt. a szakisk. és a szakköz. 9-10. évfolyamán</t>
  </si>
  <si>
    <t>- Egyévfolyamos. képzés, valamint. többévfolyamos. képzés második szakképzési és spec. szakiskola. szakképzési évfolyamaira.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</si>
  <si>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</si>
  <si>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</si>
  <si>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</si>
  <si>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- Testi, érzékszervi, középsúlyos értelmi fogyatékos, </t>
  </si>
  <si>
    <t>- Beszédfogy., enyhe értelmi fogy., viselkedés fejlődésének organikus okokra visszavez. és nem visszavez. tartós és súlyos rendellenessége miatt sajátos nev. igényű gyerm., tanulók</t>
  </si>
  <si>
    <t>- Kizárólag magyar nyelven folyó roma kisebbségi nev.-okt.</t>
  </si>
  <si>
    <t>- N. r. isk.-i okt.-ban nemzetiségi nyelven, v. két tanítási ny. f. okt.</t>
  </si>
  <si>
    <t>- Nyelvi felkészítő évfolyamok</t>
  </si>
  <si>
    <t>- Középiskolába, szakiskolába bejáró tanulók ellátása</t>
  </si>
  <si>
    <t>- Viselkedés fejlődésének organikus okokra vissza nem vezethető tartós és súlyos rendell. miatt sajátos nev. ig. gyerm., tanulók</t>
  </si>
  <si>
    <t>- Nappali rendszerű iskolai oktatásban nemzetiségi nyelven, valamint két tanítási nyelven folyó oktatás</t>
  </si>
  <si>
    <t>- Pedagógiai módszerek támogatása - min. alapfokú művészeti okt.</t>
  </si>
  <si>
    <t>Szociális juttatások, egyéb szolgáltatások</t>
  </si>
  <si>
    <t>- Kedvezményes óvodai, iskolai, kollégiumi étkeztetés</t>
  </si>
  <si>
    <t>- Kiegészítő hozzájárulás a rend. gyem. kedvezményben részesülő 5. évf. ált. isk. tanulók ingyenes étkeztetéséhez</t>
  </si>
  <si>
    <t>- Tanulók ingyenes tankönyvellátása</t>
  </si>
  <si>
    <t>- Általános hozzájárulás a tanulók tankönyvellátásához</t>
  </si>
  <si>
    <t>- Kollégiumi, diákotthoni lakhatási feltételek megteremtése</t>
  </si>
  <si>
    <t>Normatív támogatás összesen:</t>
  </si>
  <si>
    <t>Pedagógus szakvizsga, továbbképzés, emelt szintű érettségi vizsgáztatásra való felkészülés támogatása</t>
  </si>
  <si>
    <t xml:space="preserve"> -2007/2008-as tanév</t>
  </si>
  <si>
    <t xml:space="preserve"> -2008/2009-as tanév</t>
  </si>
  <si>
    <t xml:space="preserve"> -pedagógiai szakszolgálat</t>
  </si>
  <si>
    <t>- 2007/2008-as tanév</t>
  </si>
  <si>
    <t>- 2008/2009-as tanév</t>
  </si>
  <si>
    <t>- Önkormányzat által szervezett közfoglalkoztatás támogatása</t>
  </si>
  <si>
    <t>Kötött felhasználású támogatás összesen</t>
  </si>
  <si>
    <t>Normatív támogatások mindösszesen:</t>
  </si>
  <si>
    <t>- lak. nem lak. c. helyis. bérl. díja, helysz.bírs.,lak.</t>
  </si>
  <si>
    <t>- SZJA-helyben maradó és jöv.kül.mérs.</t>
  </si>
  <si>
    <t>Területi igazgatási szervek (működési célú)</t>
  </si>
  <si>
    <t xml:space="preserve">  Építésügyi feladatok átadása miatt </t>
  </si>
  <si>
    <t>Saját vagy bérelt ingatlan hasznosítása</t>
  </si>
  <si>
    <t xml:space="preserve">  Szorgalmatos-vagyonmegosztás (működési célú)</t>
  </si>
  <si>
    <t xml:space="preserve">  Szorgalmatos-vagyonmegosztás (felhalmozási célú)</t>
  </si>
  <si>
    <t>Helyi közutak, hidak, alagutak létesítése és felújítása (felhalmozási célú)</t>
  </si>
  <si>
    <t xml:space="preserve">  Sebességmérő berendezések saját erő</t>
  </si>
  <si>
    <t xml:space="preserve">Szennyvízelvezetés és -kezelés </t>
  </si>
  <si>
    <t>- Királyéri Vízgazdálkodási Társulás támogatása (működési célú)</t>
  </si>
  <si>
    <t>- Szennyvízberuházással kapcsolatos kötelezettségvállalás (felhalmozási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</si>
  <si>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</si>
  <si>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</si>
  <si>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</si>
  <si>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</si>
  <si>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</si>
  <si>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</si>
  <si>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</si>
  <si>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</si>
  <si>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</si>
  <si>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</si>
  <si>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</si>
  <si>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</si>
  <si>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</si>
  <si>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</si>
  <si>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</si>
  <si>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</si>
  <si>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</si>
  <si>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</si>
  <si>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</si>
  <si>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</si>
  <si>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</si>
  <si>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</si>
  <si>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</si>
  <si>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>Kerékpárút</t>
  </si>
  <si>
    <t>Járdaépítés</t>
  </si>
  <si>
    <t>Ügyv., számítástechnikai beszerzés</t>
  </si>
  <si>
    <t>Tervek, programok</t>
  </si>
  <si>
    <t>Szakképzési hozzájárulás</t>
  </si>
  <si>
    <t xml:space="preserve">Összesen: </t>
  </si>
  <si>
    <t>Európai uniós támogatással megvalósuló projektek bevételei és kiadásai</t>
  </si>
  <si>
    <t>2008. évi eredeti előirányzat</t>
  </si>
  <si>
    <t>Bevételek</t>
  </si>
  <si>
    <t>Kiadások</t>
  </si>
  <si>
    <t>Park-Krúdy lakótelep                               uniós</t>
  </si>
  <si>
    <t>Megnevezés                                            Forrás</t>
  </si>
  <si>
    <t xml:space="preserve">                                                     hazai</t>
  </si>
  <si>
    <t>Park-Bűdi városrész                                 uniós</t>
  </si>
  <si>
    <t>Bölcsőde felújítása                                   hazai</t>
  </si>
  <si>
    <t>Kekékpárút                                               uniós</t>
  </si>
  <si>
    <t>Városközpont rehabilitáció                       hazai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</si>
</sst>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Alignment="1">
      <alignment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5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6" fillId="0" borderId="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2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166" fontId="5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166" fontId="9" fillId="0" borderId="0" xfId="15" applyNumberFormat="1" applyFont="1" applyAlignment="1">
      <alignment horizontal="right"/>
    </xf>
    <xf numFmtId="166" fontId="17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1" fontId="9" fillId="0" borderId="9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17" fillId="0" borderId="0" xfId="0" applyNumberFormat="1" applyFont="1" applyAlignment="1">
      <alignment horizontal="centerContinuous"/>
    </xf>
    <xf numFmtId="166" fontId="15" fillId="0" borderId="0" xfId="15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6" fillId="0" borderId="9" xfId="15" applyNumberFormat="1" applyFont="1" applyBorder="1" applyAlignment="1">
      <alignment horizontal="center"/>
    </xf>
    <xf numFmtId="166" fontId="6" fillId="0" borderId="11" xfId="15" applyNumberFormat="1" applyFont="1" applyBorder="1" applyAlignment="1">
      <alignment/>
    </xf>
    <xf numFmtId="166" fontId="12" fillId="0" borderId="9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5" fillId="0" borderId="0" xfId="15" applyNumberFormat="1" applyFont="1" applyAlignment="1">
      <alignment horizontal="centerContinuous"/>
    </xf>
    <xf numFmtId="0" fontId="0" fillId="0" borderId="0" xfId="0" applyAlignment="1">
      <alignment/>
    </xf>
    <xf numFmtId="0" fontId="15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8" xfId="0" applyFont="1" applyBorder="1" applyAlignment="1">
      <alignment horizontal="centerContinuous"/>
    </xf>
    <xf numFmtId="166" fontId="6" fillId="0" borderId="12" xfId="15" applyNumberFormat="1" applyFont="1" applyBorder="1" applyAlignment="1">
      <alignment/>
    </xf>
    <xf numFmtId="166" fontId="12" fillId="0" borderId="12" xfId="15" applyNumberFormat="1" applyFont="1" applyBorder="1" applyAlignment="1" quotePrefix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6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12" fillId="0" borderId="19" xfId="15" applyNumberFormat="1" applyFont="1" applyBorder="1" applyAlignment="1" quotePrefix="1">
      <alignment/>
    </xf>
    <xf numFmtId="166" fontId="6" fillId="0" borderId="19" xfId="15" applyNumberFormat="1" applyFont="1" applyBorder="1" applyAlignment="1">
      <alignment/>
    </xf>
    <xf numFmtId="166" fontId="6" fillId="0" borderId="20" xfId="15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27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27" fillId="0" borderId="2" xfId="0" applyNumberFormat="1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3" xfId="0" applyFont="1" applyBorder="1" applyAlignment="1" quotePrefix="1">
      <alignment/>
    </xf>
    <xf numFmtId="3" fontId="28" fillId="0" borderId="4" xfId="0" applyNumberFormat="1" applyFont="1" applyBorder="1" applyAlignment="1" quotePrefix="1">
      <alignment/>
    </xf>
    <xf numFmtId="3" fontId="29" fillId="0" borderId="3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7" fillId="0" borderId="6" xfId="0" applyNumberFormat="1" applyFont="1" applyBorder="1" applyAlignment="1">
      <alignment/>
    </xf>
    <xf numFmtId="3" fontId="27" fillId="0" borderId="7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7" fillId="0" borderId="8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29" fillId="0" borderId="4" xfId="0" applyNumberFormat="1" applyFont="1" applyBorder="1" applyAlignment="1" quotePrefix="1">
      <alignment/>
    </xf>
    <xf numFmtId="0" fontId="6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9" fillId="0" borderId="25" xfId="0" applyFont="1" applyBorder="1" applyAlignment="1">
      <alignment/>
    </xf>
    <xf numFmtId="3" fontId="27" fillId="0" borderId="26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9" fillId="0" borderId="31" xfId="0" applyFont="1" applyBorder="1" applyAlignment="1">
      <alignment/>
    </xf>
    <xf numFmtId="3" fontId="27" fillId="0" borderId="32" xfId="0" applyNumberFormat="1" applyFont="1" applyBorder="1" applyAlignment="1">
      <alignment/>
    </xf>
    <xf numFmtId="0" fontId="29" fillId="0" borderId="13" xfId="0" applyFont="1" applyBorder="1" applyAlignment="1" quotePrefix="1">
      <alignment/>
    </xf>
    <xf numFmtId="0" fontId="27" fillId="0" borderId="16" xfId="0" applyFont="1" applyBorder="1" applyAlignment="1">
      <alignment/>
    </xf>
    <xf numFmtId="3" fontId="27" fillId="0" borderId="33" xfId="0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7" fillId="0" borderId="36" xfId="0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15" fillId="0" borderId="4" xfId="0" applyFont="1" applyBorder="1" applyAlignment="1" quotePrefix="1">
      <alignment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/>
    </xf>
    <xf numFmtId="49" fontId="8" fillId="0" borderId="0" xfId="0" applyNumberFormat="1" applyFont="1" applyAlignment="1">
      <alignment horizontal="centerContinuous"/>
    </xf>
    <xf numFmtId="3" fontId="29" fillId="0" borderId="2" xfId="0" applyNumberFormat="1" applyFont="1" applyBorder="1" applyAlignment="1">
      <alignment/>
    </xf>
    <xf numFmtId="3" fontId="29" fillId="0" borderId="5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5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0" fontId="7" fillId="0" borderId="37" xfId="0" applyFont="1" applyBorder="1" applyAlignment="1">
      <alignment vertical="center"/>
    </xf>
    <xf numFmtId="0" fontId="3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6" fillId="0" borderId="3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11" xfId="15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166" fontId="6" fillId="0" borderId="40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 quotePrefix="1">
      <alignment horizontal="center"/>
    </xf>
    <xf numFmtId="0" fontId="1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4" xfId="0" applyFont="1" applyBorder="1" applyAlignment="1" quotePrefix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5" fillId="0" borderId="0" xfId="15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 horizontal="center"/>
    </xf>
    <xf numFmtId="3" fontId="5" fillId="0" borderId="32" xfId="15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1" xfId="15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5" fillId="0" borderId="21" xfId="15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5" fillId="0" borderId="6" xfId="15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33" xfId="0" applyFont="1" applyBorder="1" applyAlignment="1">
      <alignment/>
    </xf>
    <xf numFmtId="166" fontId="6" fillId="0" borderId="43" xfId="15" applyNumberFormat="1" applyFont="1" applyBorder="1" applyAlignment="1">
      <alignment/>
    </xf>
    <xf numFmtId="166" fontId="12" fillId="0" borderId="11" xfId="15" applyNumberFormat="1" applyFont="1" applyBorder="1" applyAlignment="1">
      <alignment/>
    </xf>
    <xf numFmtId="3" fontId="12" fillId="0" borderId="5" xfId="15" applyNumberFormat="1" applyFont="1" applyBorder="1" applyAlignment="1">
      <alignment/>
    </xf>
    <xf numFmtId="3" fontId="12" fillId="0" borderId="5" xfId="15" applyNumberFormat="1" applyFont="1" applyBorder="1" applyAlignment="1">
      <alignment/>
    </xf>
    <xf numFmtId="3" fontId="12" fillId="0" borderId="8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30" xfId="15" applyNumberFormat="1" applyFont="1" applyBorder="1" applyAlignment="1">
      <alignment/>
    </xf>
    <xf numFmtId="3" fontId="6" fillId="0" borderId="44" xfId="15" applyNumberFormat="1" applyFont="1" applyBorder="1" applyAlignment="1">
      <alignment vertical="center"/>
    </xf>
    <xf numFmtId="3" fontId="6" fillId="0" borderId="45" xfId="15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34" fillId="0" borderId="33" xfId="0" applyFont="1" applyBorder="1" applyAlignment="1">
      <alignment/>
    </xf>
    <xf numFmtId="0" fontId="5" fillId="0" borderId="4" xfId="0" applyFont="1" applyBorder="1" applyAlignment="1" quotePrefix="1">
      <alignment/>
    </xf>
    <xf numFmtId="166" fontId="5" fillId="0" borderId="22" xfId="15" applyNumberFormat="1" applyFont="1" applyBorder="1" applyAlignment="1">
      <alignment/>
    </xf>
    <xf numFmtId="0" fontId="34" fillId="0" borderId="4" xfId="0" applyFont="1" applyBorder="1" applyAlignment="1">
      <alignment/>
    </xf>
    <xf numFmtId="166" fontId="5" fillId="0" borderId="22" xfId="15" applyNumberFormat="1" applyFont="1" applyBorder="1" applyAlignment="1">
      <alignment/>
    </xf>
    <xf numFmtId="0" fontId="7" fillId="0" borderId="38" xfId="0" applyFont="1" applyBorder="1" applyAlignment="1">
      <alignment vertical="center"/>
    </xf>
    <xf numFmtId="166" fontId="7" fillId="0" borderId="45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26" xfId="15" applyNumberFormat="1" applyFont="1" applyBorder="1" applyAlignment="1">
      <alignment/>
    </xf>
    <xf numFmtId="3" fontId="9" fillId="0" borderId="32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 horizontal="center"/>
    </xf>
    <xf numFmtId="3" fontId="4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22" xfId="15" applyNumberFormat="1" applyFont="1" applyBorder="1" applyAlignment="1">
      <alignment/>
    </xf>
    <xf numFmtId="3" fontId="9" fillId="0" borderId="5" xfId="15" applyNumberFormat="1" applyFont="1" applyBorder="1" applyAlignment="1">
      <alignment vertical="center" wrapText="1"/>
    </xf>
    <xf numFmtId="3" fontId="9" fillId="0" borderId="5" xfId="15" applyNumberFormat="1" applyFont="1" applyBorder="1" applyAlignment="1">
      <alignment horizontal="center" vertical="center"/>
    </xf>
    <xf numFmtId="3" fontId="9" fillId="0" borderId="8" xfId="15" applyNumberFormat="1" applyFont="1" applyBorder="1" applyAlignment="1">
      <alignment vertical="center" wrapText="1"/>
    </xf>
    <xf numFmtId="3" fontId="9" fillId="0" borderId="32" xfId="15" applyNumberFormat="1" applyFont="1" applyBorder="1" applyAlignment="1">
      <alignment vertical="center" wrapText="1"/>
    </xf>
    <xf numFmtId="3" fontId="9" fillId="0" borderId="26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9" fillId="0" borderId="22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0" borderId="22" xfId="15" applyNumberFormat="1" applyFont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22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 vertical="center" wrapText="1"/>
    </xf>
    <xf numFmtId="3" fontId="4" fillId="2" borderId="7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/>
    </xf>
    <xf numFmtId="3" fontId="4" fillId="2" borderId="29" xfId="15" applyNumberFormat="1" applyFont="1" applyFill="1" applyBorder="1" applyAlignment="1">
      <alignment/>
    </xf>
    <xf numFmtId="3" fontId="4" fillId="2" borderId="7" xfId="15" applyNumberFormat="1" applyFont="1" applyFill="1" applyBorder="1" applyAlignment="1">
      <alignment/>
    </xf>
    <xf numFmtId="3" fontId="9" fillId="0" borderId="5" xfId="15" applyNumberFormat="1" applyFont="1" applyBorder="1" applyAlignment="1">
      <alignment vertical="center"/>
    </xf>
    <xf numFmtId="3" fontId="9" fillId="0" borderId="32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1" fontId="4" fillId="2" borderId="49" xfId="0" applyNumberFormat="1" applyFont="1" applyFill="1" applyBorder="1" applyAlignment="1">
      <alignment horizontal="left" vertical="center"/>
    </xf>
    <xf numFmtId="1" fontId="4" fillId="2" borderId="50" xfId="0" applyNumberFormat="1" applyFont="1" applyFill="1" applyBorder="1" applyAlignment="1">
      <alignment horizontal="center" vertical="center"/>
    </xf>
    <xf numFmtId="3" fontId="9" fillId="0" borderId="2" xfId="15" applyNumberFormat="1" applyFont="1" applyBorder="1" applyAlignment="1">
      <alignment/>
    </xf>
    <xf numFmtId="3" fontId="9" fillId="0" borderId="5" xfId="15" applyNumberFormat="1" applyFont="1" applyBorder="1" applyAlignment="1">
      <alignment/>
    </xf>
    <xf numFmtId="3" fontId="9" fillId="0" borderId="8" xfId="15" applyNumberFormat="1" applyFont="1" applyBorder="1" applyAlignment="1">
      <alignment/>
    </xf>
    <xf numFmtId="3" fontId="9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0" fontId="33" fillId="0" borderId="2" xfId="0" applyFont="1" applyBorder="1" applyAlignment="1">
      <alignment/>
    </xf>
    <xf numFmtId="0" fontId="32" fillId="0" borderId="4" xfId="0" applyFont="1" applyBorder="1" applyAlignment="1">
      <alignment/>
    </xf>
    <xf numFmtId="0" fontId="33" fillId="0" borderId="4" xfId="0" applyFont="1" applyBorder="1" applyAlignment="1">
      <alignment/>
    </xf>
    <xf numFmtId="0" fontId="31" fillId="0" borderId="4" xfId="0" applyFont="1" applyBorder="1" applyAlignment="1" quotePrefix="1">
      <alignment/>
    </xf>
    <xf numFmtId="0" fontId="31" fillId="0" borderId="4" xfId="0" applyFont="1" applyBorder="1" applyAlignment="1">
      <alignment/>
    </xf>
    <xf numFmtId="0" fontId="33" fillId="0" borderId="37" xfId="0" applyFont="1" applyBorder="1" applyAlignment="1">
      <alignment vertical="center"/>
    </xf>
    <xf numFmtId="3" fontId="33" fillId="0" borderId="8" xfId="15" applyNumberFormat="1" applyFont="1" applyBorder="1" applyAlignment="1">
      <alignment/>
    </xf>
    <xf numFmtId="3" fontId="32" fillId="0" borderId="51" xfId="0" applyNumberFormat="1" applyFont="1" applyBorder="1" applyAlignment="1">
      <alignment/>
    </xf>
    <xf numFmtId="3" fontId="32" fillId="0" borderId="22" xfId="15" applyNumberFormat="1" applyFont="1" applyBorder="1" applyAlignment="1">
      <alignment/>
    </xf>
    <xf numFmtId="3" fontId="33" fillId="0" borderId="51" xfId="0" applyNumberFormat="1" applyFont="1" applyBorder="1" applyAlignment="1">
      <alignment/>
    </xf>
    <xf numFmtId="3" fontId="33" fillId="0" borderId="22" xfId="15" applyNumberFormat="1" applyFont="1" applyBorder="1" applyAlignment="1">
      <alignment/>
    </xf>
    <xf numFmtId="3" fontId="31" fillId="0" borderId="51" xfId="0" applyNumberFormat="1" applyFont="1" applyBorder="1" applyAlignment="1">
      <alignment/>
    </xf>
    <xf numFmtId="3" fontId="31" fillId="0" borderId="22" xfId="15" applyNumberFormat="1" applyFont="1" applyBorder="1" applyAlignment="1">
      <alignment/>
    </xf>
    <xf numFmtId="3" fontId="35" fillId="0" borderId="22" xfId="15" applyNumberFormat="1" applyFont="1" applyBorder="1" applyAlignment="1">
      <alignment/>
    </xf>
    <xf numFmtId="3" fontId="33" fillId="0" borderId="8" xfId="0" applyNumberFormat="1" applyFont="1" applyBorder="1" applyAlignment="1">
      <alignment/>
    </xf>
    <xf numFmtId="3" fontId="33" fillId="0" borderId="42" xfId="0" applyNumberFormat="1" applyFont="1" applyBorder="1" applyAlignment="1">
      <alignment vertical="center"/>
    </xf>
    <xf numFmtId="3" fontId="33" fillId="0" borderId="42" xfId="15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9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5" fillId="0" borderId="0" xfId="22" applyFont="1" applyAlignment="1">
      <alignment horizontal="right"/>
      <protection/>
    </xf>
    <xf numFmtId="0" fontId="9" fillId="0" borderId="49" xfId="22" applyFont="1" applyBorder="1">
      <alignment/>
      <protection/>
    </xf>
    <xf numFmtId="0" fontId="4" fillId="0" borderId="52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Continuous"/>
      <protection/>
    </xf>
    <xf numFmtId="0" fontId="4" fillId="0" borderId="35" xfId="22" applyFont="1" applyBorder="1" applyAlignment="1">
      <alignment horizontal="center"/>
      <protection/>
    </xf>
    <xf numFmtId="0" fontId="4" fillId="0" borderId="47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53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7" xfId="21" applyNumberFormat="1" applyFont="1" applyBorder="1">
      <alignment/>
      <protection/>
    </xf>
    <xf numFmtId="0" fontId="10" fillId="0" borderId="13" xfId="21" applyFont="1" applyBorder="1" quotePrefix="1">
      <alignment/>
      <protection/>
    </xf>
    <xf numFmtId="3" fontId="10" fillId="0" borderId="21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51" xfId="15" applyNumberFormat="1" applyFont="1" applyBorder="1" applyAlignment="1">
      <alignment horizontal="right"/>
    </xf>
    <xf numFmtId="3" fontId="10" fillId="0" borderId="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9" fillId="0" borderId="22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3" fontId="9" fillId="0" borderId="4" xfId="15" applyNumberFormat="1" applyFont="1" applyBorder="1" applyAlignment="1">
      <alignment horizontal="right"/>
    </xf>
    <xf numFmtId="49" fontId="10" fillId="0" borderId="13" xfId="21" applyNumberFormat="1" applyFont="1" applyBorder="1">
      <alignment/>
      <protection/>
    </xf>
    <xf numFmtId="0" fontId="9" fillId="0" borderId="21" xfId="22" applyFont="1" applyBorder="1">
      <alignment/>
      <protection/>
    </xf>
    <xf numFmtId="0" fontId="10" fillId="0" borderId="13" xfId="21" applyFont="1" applyBorder="1">
      <alignment/>
      <protection/>
    </xf>
    <xf numFmtId="3" fontId="4" fillId="0" borderId="4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0" fontId="7" fillId="0" borderId="14" xfId="22" applyFont="1" applyBorder="1">
      <alignment/>
      <protection/>
    </xf>
    <xf numFmtId="0" fontId="7" fillId="0" borderId="13" xfId="21" applyFont="1" applyBorder="1">
      <alignment/>
      <protection/>
    </xf>
    <xf numFmtId="0" fontId="4" fillId="0" borderId="50" xfId="22" applyFont="1" applyBorder="1" applyAlignment="1">
      <alignment horizontal="center"/>
      <protection/>
    </xf>
    <xf numFmtId="0" fontId="4" fillId="0" borderId="41" xfId="22" applyFont="1" applyBorder="1" applyAlignment="1">
      <alignment horizontal="center"/>
      <protection/>
    </xf>
    <xf numFmtId="14" fontId="36" fillId="0" borderId="41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54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169" fontId="9" fillId="0" borderId="33" xfId="22" applyNumberFormat="1" applyFont="1" applyBorder="1">
      <alignment/>
      <protection/>
    </xf>
    <xf numFmtId="169" fontId="10" fillId="0" borderId="21" xfId="22" applyNumberFormat="1" applyFont="1" applyBorder="1">
      <alignment/>
      <protection/>
    </xf>
    <xf numFmtId="169" fontId="9" fillId="0" borderId="21" xfId="22" applyNumberFormat="1" applyFont="1" applyBorder="1">
      <alignment/>
      <protection/>
    </xf>
    <xf numFmtId="169" fontId="4" fillId="0" borderId="21" xfId="15" applyNumberFormat="1" applyFont="1" applyBorder="1" applyAlignment="1">
      <alignment horizontal="right"/>
    </xf>
    <xf numFmtId="1" fontId="10" fillId="0" borderId="4" xfId="22" applyNumberFormat="1" applyFont="1" applyBorder="1">
      <alignment/>
      <protection/>
    </xf>
    <xf numFmtId="1" fontId="9" fillId="0" borderId="4" xfId="22" applyNumberFormat="1" applyFont="1" applyBorder="1">
      <alignment/>
      <protection/>
    </xf>
    <xf numFmtId="1" fontId="4" fillId="0" borderId="4" xfId="15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 quotePrefix="1">
      <alignment/>
    </xf>
    <xf numFmtId="0" fontId="34" fillId="0" borderId="4" xfId="0" applyFont="1" applyBorder="1" applyAlignment="1">
      <alignment/>
    </xf>
    <xf numFmtId="0" fontId="5" fillId="0" borderId="31" xfId="22" applyFont="1" applyBorder="1">
      <alignment/>
      <protection/>
    </xf>
    <xf numFmtId="1" fontId="5" fillId="0" borderId="28" xfId="22" applyNumberFormat="1" applyFont="1" applyBorder="1">
      <alignment/>
      <protection/>
    </xf>
    <xf numFmtId="169" fontId="5" fillId="0" borderId="29" xfId="22" applyNumberFormat="1" applyFont="1" applyBorder="1">
      <alignment/>
      <protection/>
    </xf>
    <xf numFmtId="0" fontId="5" fillId="0" borderId="29" xfId="22" applyFont="1" applyBorder="1">
      <alignment/>
      <protection/>
    </xf>
    <xf numFmtId="0" fontId="5" fillId="0" borderId="30" xfId="22" applyFont="1" applyBorder="1">
      <alignment/>
      <protection/>
    </xf>
    <xf numFmtId="0" fontId="5" fillId="0" borderId="28" xfId="22" applyFont="1" applyBorder="1">
      <alignment/>
      <protection/>
    </xf>
    <xf numFmtId="0" fontId="5" fillId="0" borderId="55" xfId="22" applyFont="1" applyBorder="1">
      <alignment/>
      <protection/>
    </xf>
    <xf numFmtId="0" fontId="5" fillId="0" borderId="24" xfId="22" applyFont="1" applyBorder="1">
      <alignment/>
      <protection/>
    </xf>
    <xf numFmtId="169" fontId="5" fillId="0" borderId="47" xfId="22" applyNumberFormat="1" applyFont="1" applyBorder="1">
      <alignment/>
      <protection/>
    </xf>
    <xf numFmtId="0" fontId="5" fillId="0" borderId="47" xfId="22" applyFont="1" applyBorder="1">
      <alignment/>
      <protection/>
    </xf>
    <xf numFmtId="0" fontId="7" fillId="0" borderId="56" xfId="22" applyFont="1" applyBorder="1">
      <alignment/>
      <protection/>
    </xf>
    <xf numFmtId="49" fontId="37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8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right"/>
      <protection/>
    </xf>
    <xf numFmtId="49" fontId="7" fillId="0" borderId="21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49" fontId="5" fillId="0" borderId="51" xfId="20" applyNumberFormat="1" applyFont="1" applyBorder="1">
      <alignment/>
      <protection/>
    </xf>
    <xf numFmtId="49" fontId="5" fillId="0" borderId="57" xfId="20" applyNumberFormat="1" applyFont="1" applyBorder="1">
      <alignment/>
      <protection/>
    </xf>
    <xf numFmtId="49" fontId="5" fillId="0" borderId="31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8" xfId="20" applyNumberFormat="1" applyFont="1" applyBorder="1">
      <alignment/>
      <protection/>
    </xf>
    <xf numFmtId="49" fontId="5" fillId="0" borderId="28" xfId="20" applyNumberFormat="1" applyFont="1" applyBorder="1" applyAlignment="1">
      <alignment horizontal="right"/>
      <protection/>
    </xf>
    <xf numFmtId="49" fontId="5" fillId="0" borderId="33" xfId="20" applyNumberFormat="1" applyFont="1" applyBorder="1" applyAlignment="1">
      <alignment horizontal="right"/>
      <protection/>
    </xf>
    <xf numFmtId="49" fontId="5" fillId="0" borderId="59" xfId="20" applyNumberFormat="1" applyFont="1" applyBorder="1">
      <alignment/>
      <protection/>
    </xf>
    <xf numFmtId="49" fontId="5" fillId="0" borderId="60" xfId="20" applyNumberFormat="1" applyFont="1" applyBorder="1">
      <alignment/>
      <protection/>
    </xf>
    <xf numFmtId="49" fontId="7" fillId="0" borderId="28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7" fillId="0" borderId="33" xfId="20" applyNumberFormat="1" applyFont="1" applyBorder="1" applyAlignment="1">
      <alignment horizontal="right"/>
      <protection/>
    </xf>
    <xf numFmtId="49" fontId="7" fillId="0" borderId="59" xfId="20" applyNumberFormat="1" applyFont="1" applyBorder="1">
      <alignment/>
      <protection/>
    </xf>
    <xf numFmtId="49" fontId="7" fillId="0" borderId="60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6" xfId="20" applyNumberFormat="1" applyFont="1" applyBorder="1">
      <alignment/>
      <protection/>
    </xf>
    <xf numFmtId="49" fontId="5" fillId="0" borderId="34" xfId="20" applyNumberFormat="1" applyFont="1" applyBorder="1" applyAlignment="1">
      <alignment horizontal="right"/>
      <protection/>
    </xf>
    <xf numFmtId="49" fontId="5" fillId="0" borderId="34" xfId="20" applyNumberFormat="1" applyFont="1" applyBorder="1">
      <alignment/>
      <protection/>
    </xf>
    <xf numFmtId="49" fontId="29" fillId="0" borderId="0" xfId="20" applyNumberFormat="1" applyFont="1" applyAlignment="1">
      <alignment horizontal="right"/>
      <protection/>
    </xf>
    <xf numFmtId="49" fontId="29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4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49" fontId="5" fillId="0" borderId="0" xfId="20" applyNumberFormat="1" applyFont="1" applyAlignment="1">
      <alignment horizontal="right"/>
      <protection/>
    </xf>
    <xf numFmtId="3" fontId="5" fillId="0" borderId="22" xfId="20" applyNumberFormat="1" applyFont="1" applyBorder="1">
      <alignment/>
      <protection/>
    </xf>
    <xf numFmtId="49" fontId="7" fillId="0" borderId="21" xfId="20" applyNumberFormat="1" applyFont="1" applyBorder="1">
      <alignment/>
      <protection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166" fontId="41" fillId="0" borderId="0" xfId="15" applyNumberFormat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6" fontId="7" fillId="0" borderId="2" xfId="15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166" fontId="5" fillId="0" borderId="33" xfId="15" applyNumberFormat="1" applyFont="1" applyBorder="1" applyAlignment="1">
      <alignment horizontal="right"/>
    </xf>
    <xf numFmtId="166" fontId="5" fillId="0" borderId="32" xfId="15" applyNumberFormat="1" applyFont="1" applyBorder="1" applyAlignment="1">
      <alignment/>
    </xf>
    <xf numFmtId="166" fontId="5" fillId="0" borderId="26" xfId="15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4" xfId="15" applyNumberFormat="1" applyFont="1" applyBorder="1" applyAlignment="1">
      <alignment horizontal="right"/>
    </xf>
    <xf numFmtId="166" fontId="5" fillId="0" borderId="21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170" fontId="5" fillId="0" borderId="21" xfId="15" applyNumberFormat="1" applyFont="1" applyBorder="1" applyAlignment="1">
      <alignment/>
    </xf>
    <xf numFmtId="166" fontId="0" fillId="0" borderId="0" xfId="0" applyNumberFormat="1" applyAlignment="1">
      <alignment/>
    </xf>
    <xf numFmtId="166" fontId="5" fillId="0" borderId="6" xfId="15" applyNumberFormat="1" applyFont="1" applyBorder="1" applyAlignment="1">
      <alignment/>
    </xf>
    <xf numFmtId="0" fontId="5" fillId="0" borderId="35" xfId="0" applyFont="1" applyBorder="1" applyAlignment="1" quotePrefix="1">
      <alignment/>
    </xf>
    <xf numFmtId="166" fontId="5" fillId="0" borderId="46" xfId="15" applyNumberFormat="1" applyFont="1" applyBorder="1" applyAlignment="1">
      <alignment horizontal="right"/>
    </xf>
    <xf numFmtId="166" fontId="5" fillId="0" borderId="47" xfId="15" applyNumberFormat="1" applyFont="1" applyBorder="1" applyAlignment="1">
      <alignment/>
    </xf>
    <xf numFmtId="166" fontId="5" fillId="0" borderId="48" xfId="15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0" fontId="7" fillId="0" borderId="47" xfId="0" applyFont="1" applyBorder="1" applyAlignment="1">
      <alignment horizontal="center" vertical="center" wrapText="1"/>
    </xf>
    <xf numFmtId="166" fontId="5" fillId="0" borderId="8" xfId="15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5" fillId="0" borderId="61" xfId="0" applyFont="1" applyBorder="1" applyAlignment="1" quotePrefix="1">
      <alignment wrapText="1"/>
    </xf>
    <xf numFmtId="166" fontId="5" fillId="0" borderId="28" xfId="15" applyNumberFormat="1" applyFont="1" applyBorder="1" applyAlignment="1">
      <alignment horizontal="right"/>
    </xf>
    <xf numFmtId="166" fontId="5" fillId="0" borderId="29" xfId="15" applyNumberFormat="1" applyFont="1" applyBorder="1" applyAlignment="1">
      <alignment/>
    </xf>
    <xf numFmtId="0" fontId="7" fillId="0" borderId="40" xfId="0" applyFont="1" applyBorder="1" applyAlignment="1">
      <alignment/>
    </xf>
    <xf numFmtId="166" fontId="7" fillId="0" borderId="40" xfId="15" applyNumberFormat="1" applyFont="1" applyBorder="1" applyAlignment="1">
      <alignment horizontal="right"/>
    </xf>
    <xf numFmtId="166" fontId="7" fillId="0" borderId="40" xfId="15" applyNumberFormat="1" applyFont="1" applyBorder="1" applyAlignment="1">
      <alignment/>
    </xf>
    <xf numFmtId="0" fontId="0" fillId="0" borderId="24" xfId="0" applyBorder="1" applyAlignment="1">
      <alignment/>
    </xf>
    <xf numFmtId="0" fontId="5" fillId="0" borderId="9" xfId="0" applyFont="1" applyBorder="1" applyAlignment="1">
      <alignment vertical="center" wrapText="1"/>
    </xf>
    <xf numFmtId="0" fontId="5" fillId="0" borderId="61" xfId="0" applyFont="1" applyBorder="1" applyAlignment="1" quotePrefix="1">
      <alignment/>
    </xf>
    <xf numFmtId="166" fontId="5" fillId="0" borderId="30" xfId="15" applyNumberFormat="1" applyFont="1" applyBorder="1" applyAlignment="1">
      <alignment/>
    </xf>
    <xf numFmtId="166" fontId="0" fillId="0" borderId="4" xfId="15" applyNumberFormat="1" applyBorder="1" applyAlignment="1">
      <alignment horizontal="right"/>
    </xf>
    <xf numFmtId="0" fontId="0" fillId="0" borderId="29" xfId="0" applyBorder="1" applyAlignment="1">
      <alignment/>
    </xf>
    <xf numFmtId="0" fontId="7" fillId="0" borderId="50" xfId="0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7" fillId="0" borderId="7" xfId="15" applyNumberFormat="1" applyFont="1" applyBorder="1" applyAlignment="1">
      <alignment/>
    </xf>
    <xf numFmtId="166" fontId="5" fillId="0" borderId="37" xfId="15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166" fontId="7" fillId="0" borderId="42" xfId="0" applyNumberFormat="1" applyFont="1" applyBorder="1" applyAlignment="1">
      <alignment/>
    </xf>
    <xf numFmtId="166" fontId="0" fillId="0" borderId="0" xfId="15" applyNumberFormat="1" applyAlignment="1">
      <alignment horizontal="right"/>
    </xf>
    <xf numFmtId="3" fontId="28" fillId="0" borderId="4" xfId="0" applyNumberFormat="1" applyFont="1" applyFill="1" applyBorder="1" applyAlignment="1" quotePrefix="1">
      <alignment/>
    </xf>
    <xf numFmtId="3" fontId="28" fillId="0" borderId="21" xfId="0" applyNumberFormat="1" applyFont="1" applyFill="1" applyBorder="1" applyAlignment="1">
      <alignment/>
    </xf>
    <xf numFmtId="0" fontId="7" fillId="0" borderId="62" xfId="0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right" vertical="center"/>
    </xf>
    <xf numFmtId="166" fontId="5" fillId="0" borderId="22" xfId="0" applyNumberFormat="1" applyFont="1" applyBorder="1" applyAlignment="1">
      <alignment/>
    </xf>
    <xf numFmtId="0" fontId="3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28" fillId="0" borderId="0" xfId="0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14" xfId="0" applyFont="1" applyBorder="1" applyAlignment="1" quotePrefix="1">
      <alignment/>
    </xf>
    <xf numFmtId="3" fontId="21" fillId="0" borderId="7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3" fontId="32" fillId="0" borderId="53" xfId="0" applyNumberFormat="1" applyFont="1" applyFill="1" applyBorder="1" applyAlignment="1" quotePrefix="1">
      <alignment/>
    </xf>
    <xf numFmtId="3" fontId="32" fillId="0" borderId="51" xfId="0" applyNumberFormat="1" applyFont="1" applyFill="1" applyBorder="1" applyAlignment="1">
      <alignment/>
    </xf>
    <xf numFmtId="3" fontId="31" fillId="0" borderId="51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49" fontId="7" fillId="0" borderId="2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2" xfId="20" applyNumberFormat="1" applyFont="1" applyBorder="1">
      <alignment/>
      <protection/>
    </xf>
    <xf numFmtId="49" fontId="5" fillId="0" borderId="5" xfId="20" applyNumberFormat="1" applyFont="1" applyBorder="1">
      <alignment/>
      <protection/>
    </xf>
    <xf numFmtId="49" fontId="5" fillId="0" borderId="38" xfId="20" applyNumberFormat="1" applyFont="1" applyBorder="1">
      <alignment/>
      <protection/>
    </xf>
    <xf numFmtId="49" fontId="7" fillId="0" borderId="44" xfId="20" applyNumberFormat="1" applyFont="1" applyBorder="1">
      <alignment/>
      <protection/>
    </xf>
    <xf numFmtId="0" fontId="7" fillId="0" borderId="63" xfId="0" applyFont="1" applyBorder="1" applyAlignment="1">
      <alignment horizontal="center" vertical="center" wrapText="1"/>
    </xf>
    <xf numFmtId="0" fontId="4" fillId="0" borderId="56" xfId="22" applyFont="1" applyBorder="1" applyAlignment="1">
      <alignment horizontal="center"/>
      <protection/>
    </xf>
    <xf numFmtId="49" fontId="7" fillId="0" borderId="51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7" fillId="0" borderId="53" xfId="20" applyNumberFormat="1" applyFont="1" applyBorder="1">
      <alignment/>
      <protection/>
    </xf>
    <xf numFmtId="49" fontId="5" fillId="0" borderId="53" xfId="20" applyNumberFormat="1" applyFont="1" applyBorder="1">
      <alignment/>
      <protection/>
    </xf>
    <xf numFmtId="49" fontId="7" fillId="0" borderId="64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39" fillId="0" borderId="19" xfId="20" applyNumberFormat="1" applyFont="1" applyBorder="1" applyAlignment="1">
      <alignment horizontal="right"/>
      <protection/>
    </xf>
    <xf numFmtId="3" fontId="5" fillId="3" borderId="19" xfId="20" applyNumberFormat="1" applyFont="1" applyFill="1" applyBorder="1">
      <alignment/>
      <protection/>
    </xf>
    <xf numFmtId="3" fontId="5" fillId="3" borderId="65" xfId="20" applyNumberFormat="1" applyFont="1" applyFill="1" applyBorder="1">
      <alignment/>
      <protection/>
    </xf>
    <xf numFmtId="0" fontId="7" fillId="0" borderId="39" xfId="0" applyFont="1" applyBorder="1" applyAlignment="1">
      <alignment horizontal="center" vertical="center" wrapText="1"/>
    </xf>
    <xf numFmtId="3" fontId="5" fillId="0" borderId="65" xfId="20" applyNumberFormat="1" applyFont="1" applyBorder="1">
      <alignment/>
      <protection/>
    </xf>
    <xf numFmtId="3" fontId="5" fillId="0" borderId="66" xfId="20" applyNumberFormat="1" applyFont="1" applyBorder="1">
      <alignment/>
      <protection/>
    </xf>
    <xf numFmtId="3" fontId="7" fillId="0" borderId="65" xfId="20" applyNumberFormat="1" applyFont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3" fontId="5" fillId="0" borderId="18" xfId="20" applyNumberFormat="1" applyFont="1" applyBorder="1" applyAlignment="1">
      <alignment horizontal="right"/>
      <protection/>
    </xf>
    <xf numFmtId="3" fontId="5" fillId="0" borderId="19" xfId="20" applyNumberFormat="1" applyFont="1" applyBorder="1" applyAlignment="1">
      <alignment horizontal="right"/>
      <protection/>
    </xf>
    <xf numFmtId="3" fontId="5" fillId="0" borderId="20" xfId="20" applyNumberFormat="1" applyFont="1" applyBorder="1" applyAlignment="1">
      <alignment horizontal="right"/>
      <protection/>
    </xf>
    <xf numFmtId="3" fontId="7" fillId="0" borderId="67" xfId="20" applyNumberFormat="1" applyFont="1" applyBorder="1">
      <alignment/>
      <protection/>
    </xf>
    <xf numFmtId="3" fontId="5" fillId="0" borderId="0" xfId="20" applyNumberFormat="1" applyFont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49" fontId="5" fillId="0" borderId="4" xfId="20" applyNumberFormat="1" applyFont="1" applyBorder="1" applyAlignment="1">
      <alignment horizontal="left"/>
      <protection/>
    </xf>
    <xf numFmtId="49" fontId="5" fillId="0" borderId="21" xfId="20" applyNumberFormat="1" applyFont="1" applyBorder="1" applyAlignment="1">
      <alignment horizontal="left"/>
      <protection/>
    </xf>
    <xf numFmtId="49" fontId="5" fillId="0" borderId="21" xfId="20" applyNumberFormat="1" applyFont="1" applyBorder="1" applyAlignment="1">
      <alignment horizontal="center"/>
      <protection/>
    </xf>
    <xf numFmtId="3" fontId="5" fillId="0" borderId="21" xfId="20" applyNumberFormat="1" applyFont="1" applyBorder="1">
      <alignment/>
      <protection/>
    </xf>
    <xf numFmtId="49" fontId="7" fillId="0" borderId="6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7" fillId="0" borderId="7" xfId="20" applyNumberFormat="1" applyFont="1" applyBorder="1">
      <alignment/>
      <protection/>
    </xf>
    <xf numFmtId="49" fontId="5" fillId="0" borderId="57" xfId="20" applyNumberFormat="1" applyFont="1" applyBorder="1" applyAlignment="1">
      <alignment horizontal="left"/>
      <protection/>
    </xf>
    <xf numFmtId="0" fontId="5" fillId="0" borderId="11" xfId="0" applyFont="1" applyBorder="1" applyAlignment="1" quotePrefix="1">
      <alignment/>
    </xf>
    <xf numFmtId="166" fontId="5" fillId="0" borderId="7" xfId="15" applyNumberFormat="1" applyFont="1" applyBorder="1" applyAlignment="1">
      <alignment/>
    </xf>
    <xf numFmtId="1" fontId="7" fillId="0" borderId="56" xfId="22" applyNumberFormat="1" applyFont="1" applyBorder="1">
      <alignment/>
      <protection/>
    </xf>
    <xf numFmtId="1" fontId="7" fillId="0" borderId="14" xfId="22" applyNumberFormat="1" applyFont="1" applyBorder="1">
      <alignment/>
      <protection/>
    </xf>
    <xf numFmtId="1" fontId="7" fillId="0" borderId="68" xfId="22" applyNumberFormat="1" applyFont="1" applyBorder="1">
      <alignment/>
      <protection/>
    </xf>
    <xf numFmtId="0" fontId="5" fillId="0" borderId="69" xfId="22" applyFont="1" applyBorder="1">
      <alignment/>
      <protection/>
    </xf>
    <xf numFmtId="1" fontId="7" fillId="0" borderId="70" xfId="22" applyNumberFormat="1" applyFont="1" applyBorder="1">
      <alignment/>
      <protection/>
    </xf>
    <xf numFmtId="1" fontId="7" fillId="0" borderId="44" xfId="22" applyNumberFormat="1" applyFont="1" applyBorder="1">
      <alignment/>
      <protection/>
    </xf>
    <xf numFmtId="1" fontId="7" fillId="0" borderId="6" xfId="22" applyNumberFormat="1" applyFont="1" applyBorder="1">
      <alignment/>
      <protection/>
    </xf>
    <xf numFmtId="1" fontId="7" fillId="0" borderId="67" xfId="22" applyNumberFormat="1" applyFont="1" applyBorder="1">
      <alignment/>
      <protection/>
    </xf>
    <xf numFmtId="0" fontId="5" fillId="0" borderId="63" xfId="22" applyFont="1" applyBorder="1">
      <alignment/>
      <protection/>
    </xf>
    <xf numFmtId="0" fontId="5" fillId="0" borderId="65" xfId="22" applyFont="1" applyBorder="1">
      <alignment/>
      <protection/>
    </xf>
    <xf numFmtId="1" fontId="7" fillId="0" borderId="20" xfId="22" applyNumberFormat="1" applyFont="1" applyBorder="1">
      <alignment/>
      <protection/>
    </xf>
    <xf numFmtId="1" fontId="5" fillId="0" borderId="24" xfId="22" applyNumberFormat="1" applyFont="1" applyBorder="1">
      <alignment/>
      <protection/>
    </xf>
    <xf numFmtId="1" fontId="5" fillId="0" borderId="31" xfId="22" applyNumberFormat="1" applyFont="1" applyBorder="1">
      <alignment/>
      <protection/>
    </xf>
    <xf numFmtId="169" fontId="7" fillId="0" borderId="44" xfId="22" applyNumberFormat="1" applyFont="1" applyBorder="1">
      <alignment/>
      <protection/>
    </xf>
    <xf numFmtId="169" fontId="7" fillId="0" borderId="6" xfId="22" applyNumberFormat="1" applyFont="1" applyBorder="1">
      <alignment/>
      <protection/>
    </xf>
    <xf numFmtId="0" fontId="33" fillId="0" borderId="71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0" fontId="33" fillId="0" borderId="62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166" fontId="7" fillId="0" borderId="11" xfId="15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66" fontId="7" fillId="0" borderId="49" xfId="15" applyNumberFormat="1" applyFont="1" applyBorder="1" applyAlignment="1">
      <alignment horizontal="center" vertical="center" wrapText="1"/>
    </xf>
    <xf numFmtId="166" fontId="7" fillId="0" borderId="35" xfId="15" applyNumberFormat="1" applyFont="1" applyBorder="1" applyAlignment="1">
      <alignment horizontal="center" vertical="center" wrapText="1"/>
    </xf>
    <xf numFmtId="166" fontId="7" fillId="0" borderId="50" xfId="15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6" fontId="7" fillId="0" borderId="23" xfId="15" applyNumberFormat="1" applyFont="1" applyBorder="1" applyAlignment="1">
      <alignment horizontal="center" vertical="center" wrapText="1"/>
    </xf>
    <xf numFmtId="166" fontId="7" fillId="0" borderId="24" xfId="15" applyNumberFormat="1" applyFont="1" applyBorder="1" applyAlignment="1">
      <alignment horizontal="center" vertical="center" wrapText="1"/>
    </xf>
    <xf numFmtId="0" fontId="1" fillId="0" borderId="72" xfId="22" applyFont="1" applyBorder="1" applyAlignment="1">
      <alignment horizontal="center"/>
      <protection/>
    </xf>
    <xf numFmtId="0" fontId="1" fillId="0" borderId="67" xfId="22" applyFont="1" applyBorder="1" applyAlignment="1">
      <alignment horizontal="center"/>
      <protection/>
    </xf>
    <xf numFmtId="0" fontId="4" fillId="0" borderId="56" xfId="22" applyFont="1" applyBorder="1" applyAlignment="1">
      <alignment horizontal="left"/>
      <protection/>
    </xf>
    <xf numFmtId="0" fontId="0" fillId="0" borderId="72" xfId="22" applyBorder="1" applyAlignment="1">
      <alignment horizontal="left"/>
      <protection/>
    </xf>
    <xf numFmtId="0" fontId="0" fillId="0" borderId="67" xfId="22" applyBorder="1" applyAlignment="1">
      <alignment horizontal="left"/>
      <protection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15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166" fontId="7" fillId="0" borderId="6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0" xfId="20" applyNumberFormat="1" applyFont="1" applyAlignment="1">
      <alignment horizontal="center"/>
      <protection/>
    </xf>
    <xf numFmtId="49" fontId="17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21" xfId="20" applyNumberFormat="1" applyFont="1" applyBorder="1" applyAlignment="1">
      <alignment horizontal="center" vertical="center" wrapText="1"/>
      <protection/>
    </xf>
    <xf numFmtId="49" fontId="7" fillId="0" borderId="28" xfId="20" applyNumberFormat="1" applyFont="1" applyBorder="1" applyAlignment="1">
      <alignment horizontal="center" vertical="center" wrapText="1"/>
      <protection/>
    </xf>
    <xf numFmtId="49" fontId="6" fillId="0" borderId="29" xfId="20" applyNumberFormat="1" applyFont="1" applyBorder="1" applyAlignment="1">
      <alignment horizontal="center" vertical="center" wrapText="1"/>
      <protection/>
    </xf>
    <xf numFmtId="49" fontId="7" fillId="0" borderId="73" xfId="20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10" fillId="0" borderId="21" xfId="15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169" fontId="10" fillId="0" borderId="32" xfId="22" applyNumberFormat="1" applyFont="1" applyBorder="1">
      <alignment/>
      <protection/>
    </xf>
    <xf numFmtId="3" fontId="10" fillId="0" borderId="32" xfId="22" applyNumberFormat="1" applyFont="1" applyBorder="1">
      <alignment/>
      <protection/>
    </xf>
    <xf numFmtId="3" fontId="10" fillId="0" borderId="59" xfId="22" applyNumberFormat="1" applyFont="1" applyBorder="1">
      <alignment/>
      <protection/>
    </xf>
    <xf numFmtId="3" fontId="10" fillId="0" borderId="33" xfId="22" applyNumberFormat="1" applyFont="1" applyBorder="1">
      <alignment/>
      <protection/>
    </xf>
    <xf numFmtId="3" fontId="9" fillId="0" borderId="32" xfId="22" applyNumberFormat="1" applyFont="1" applyBorder="1">
      <alignment/>
      <protection/>
    </xf>
    <xf numFmtId="3" fontId="10" fillId="0" borderId="32" xfId="22" applyNumberFormat="1" applyFont="1" applyFill="1" applyBorder="1">
      <alignment/>
      <protection/>
    </xf>
    <xf numFmtId="3" fontId="19" fillId="0" borderId="26" xfId="22" applyNumberFormat="1" applyFont="1" applyBorder="1" applyAlignment="1">
      <alignment horizontal="right"/>
      <protection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B30" sqref="B30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86"/>
      <c r="D1" s="81" t="s">
        <v>269</v>
      </c>
    </row>
    <row r="2" spans="3:4" ht="12.75">
      <c r="C2" s="86"/>
      <c r="D2" s="81"/>
    </row>
    <row r="3" spans="1:4" ht="19.5">
      <c r="A3" s="5" t="s">
        <v>267</v>
      </c>
      <c r="B3" s="3"/>
      <c r="C3" s="3"/>
      <c r="D3" s="3"/>
    </row>
    <row r="4" spans="1:4" ht="19.5">
      <c r="A4" s="5" t="s">
        <v>184</v>
      </c>
      <c r="B4" s="3"/>
      <c r="C4" s="3"/>
      <c r="D4" s="3"/>
    </row>
    <row r="5" spans="1:4" ht="19.5">
      <c r="A5" s="5"/>
      <c r="B5" s="3"/>
      <c r="C5" s="3"/>
      <c r="D5" s="3"/>
    </row>
    <row r="6" spans="1:4" ht="13.5" thickBot="1">
      <c r="A6" s="1"/>
      <c r="B6" s="1"/>
      <c r="C6" s="1"/>
      <c r="D6" s="84" t="s">
        <v>177</v>
      </c>
    </row>
    <row r="7" spans="1:9" ht="13.5" customHeight="1">
      <c r="A7" s="551" t="s">
        <v>1</v>
      </c>
      <c r="B7" s="553" t="s">
        <v>268</v>
      </c>
      <c r="C7" s="551" t="s">
        <v>1</v>
      </c>
      <c r="D7" s="553" t="s">
        <v>268</v>
      </c>
      <c r="H7" s="8"/>
      <c r="I7" s="8"/>
    </row>
    <row r="8" spans="1:9" ht="13.5" customHeight="1" thickBot="1">
      <c r="A8" s="552"/>
      <c r="B8" s="554"/>
      <c r="C8" s="552"/>
      <c r="D8" s="554"/>
      <c r="H8" s="8"/>
      <c r="I8" s="8"/>
    </row>
    <row r="9" spans="1:9" ht="13.5" customHeight="1">
      <c r="A9" s="293" t="s">
        <v>171</v>
      </c>
      <c r="B9" s="489">
        <f>intézményi!E21</f>
        <v>120266</v>
      </c>
      <c r="C9" s="293" t="s">
        <v>2</v>
      </c>
      <c r="D9" s="299"/>
      <c r="H9" s="8"/>
      <c r="I9" s="8"/>
    </row>
    <row r="10" spans="1:9" ht="13.5" customHeight="1">
      <c r="A10" s="294"/>
      <c r="B10" s="300"/>
      <c r="C10" s="294" t="s">
        <v>13</v>
      </c>
      <c r="D10" s="301">
        <v>1659913</v>
      </c>
      <c r="H10" s="8"/>
      <c r="I10" s="8"/>
    </row>
    <row r="11" spans="1:9" ht="13.5" customHeight="1">
      <c r="A11" s="295"/>
      <c r="B11" s="302"/>
      <c r="C11" s="294" t="s">
        <v>172</v>
      </c>
      <c r="D11" s="301">
        <v>9000</v>
      </c>
      <c r="H11" s="8"/>
      <c r="I11" s="8"/>
    </row>
    <row r="12" spans="1:9" ht="13.5" customHeight="1">
      <c r="A12" s="295" t="s">
        <v>3</v>
      </c>
      <c r="B12" s="300"/>
      <c r="C12" s="294" t="s">
        <v>173</v>
      </c>
      <c r="D12" s="301">
        <v>17524</v>
      </c>
      <c r="H12" s="8"/>
      <c r="I12" s="8"/>
    </row>
    <row r="13" spans="1:9" ht="13.5" customHeight="1">
      <c r="A13" s="295" t="s">
        <v>4</v>
      </c>
      <c r="B13" s="300"/>
      <c r="C13" s="294"/>
      <c r="D13" s="301"/>
      <c r="H13" s="8"/>
      <c r="I13" s="8"/>
    </row>
    <row r="14" spans="1:9" ht="13.5" customHeight="1">
      <c r="A14" s="294" t="s">
        <v>5</v>
      </c>
      <c r="B14" s="490">
        <f>B20-B15</f>
        <v>115591</v>
      </c>
      <c r="C14" s="294"/>
      <c r="D14" s="303"/>
      <c r="H14" s="23"/>
      <c r="I14" s="23"/>
    </row>
    <row r="15" spans="1:9" ht="13.5" customHeight="1">
      <c r="A15" s="294" t="s">
        <v>6</v>
      </c>
      <c r="B15" s="490">
        <f>SUM(B16:B19)</f>
        <v>756141</v>
      </c>
      <c r="C15" s="295" t="s">
        <v>253</v>
      </c>
      <c r="D15" s="303">
        <f>SUM(D10:D14)</f>
        <v>1686437</v>
      </c>
      <c r="H15" s="23"/>
      <c r="I15" s="23"/>
    </row>
    <row r="16" spans="1:9" ht="13.5" customHeight="1">
      <c r="A16" s="296" t="s">
        <v>214</v>
      </c>
      <c r="B16" s="491">
        <f>szakfeladatos!B44</f>
        <v>34320</v>
      </c>
      <c r="C16" s="297"/>
      <c r="D16" s="305"/>
      <c r="H16" s="23"/>
      <c r="I16" s="23"/>
    </row>
    <row r="17" spans="1:9" ht="13.5" customHeight="1">
      <c r="A17" s="296" t="s">
        <v>7</v>
      </c>
      <c r="B17" s="491">
        <f>szakfeladatos!B45</f>
        <v>167882</v>
      </c>
      <c r="C17" s="297"/>
      <c r="D17" s="306"/>
      <c r="H17" s="23"/>
      <c r="I17" s="23"/>
    </row>
    <row r="18" spans="1:9" ht="13.5" customHeight="1">
      <c r="A18" s="296" t="s">
        <v>556</v>
      </c>
      <c r="B18" s="491">
        <f>szakfeladatos!B46</f>
        <v>483939</v>
      </c>
      <c r="C18" s="297"/>
      <c r="D18" s="305"/>
      <c r="H18" s="23"/>
      <c r="I18" s="23"/>
    </row>
    <row r="19" spans="1:9" ht="13.5" customHeight="1">
      <c r="A19" s="297" t="s">
        <v>9</v>
      </c>
      <c r="B19" s="491">
        <f>szakfeladatos!B47</f>
        <v>70000</v>
      </c>
      <c r="C19" s="295" t="s">
        <v>11</v>
      </c>
      <c r="D19" s="301"/>
      <c r="H19" s="24"/>
      <c r="I19" s="24"/>
    </row>
    <row r="20" spans="1:9" ht="13.5" customHeight="1">
      <c r="A20" s="295" t="s">
        <v>256</v>
      </c>
      <c r="B20" s="302">
        <f>szakfeladatos!B70</f>
        <v>871732</v>
      </c>
      <c r="C20" s="294" t="s">
        <v>13</v>
      </c>
      <c r="D20" s="301">
        <f>szakfeladatos!I70</f>
        <v>447240</v>
      </c>
      <c r="H20" s="8"/>
      <c r="I20" s="8"/>
    </row>
    <row r="21" spans="1:9" ht="13.5" customHeight="1">
      <c r="A21" s="294" t="s">
        <v>257</v>
      </c>
      <c r="B21" s="492">
        <f>szakfeladatos!C70</f>
        <v>41944</v>
      </c>
      <c r="C21" s="294" t="s">
        <v>14</v>
      </c>
      <c r="D21" s="301">
        <f>szakfeladatos!J70</f>
        <v>74346</v>
      </c>
      <c r="H21" s="23"/>
      <c r="I21" s="23"/>
    </row>
    <row r="22" spans="1:9" ht="13.5" customHeight="1">
      <c r="A22" s="295" t="s">
        <v>258</v>
      </c>
      <c r="B22" s="304"/>
      <c r="C22" s="294" t="s">
        <v>259</v>
      </c>
      <c r="D22" s="301">
        <f>szakfeladatos!K70</f>
        <v>510652</v>
      </c>
      <c r="H22" s="23"/>
      <c r="I22" s="23"/>
    </row>
    <row r="23" spans="1:9" ht="13.5" customHeight="1">
      <c r="A23" s="297" t="s">
        <v>12</v>
      </c>
      <c r="B23" s="491">
        <f>szakfeladatos!D48</f>
        <v>1402302</v>
      </c>
      <c r="C23" s="294" t="s">
        <v>15</v>
      </c>
      <c r="D23" s="301">
        <f>szakfeladatos!L70</f>
        <v>155510</v>
      </c>
      <c r="H23" s="23"/>
      <c r="I23" s="23"/>
    </row>
    <row r="24" spans="1:9" ht="13.5" customHeight="1">
      <c r="A24" s="297" t="s">
        <v>262</v>
      </c>
      <c r="B24" s="491">
        <v>30508</v>
      </c>
      <c r="C24" s="294" t="s">
        <v>174</v>
      </c>
      <c r="D24" s="301"/>
      <c r="H24" s="23"/>
      <c r="I24" s="23"/>
    </row>
    <row r="25" spans="1:9" ht="13.5" customHeight="1">
      <c r="A25" s="297" t="s">
        <v>263</v>
      </c>
      <c r="B25" s="491">
        <v>86638</v>
      </c>
      <c r="C25" s="294" t="s">
        <v>266</v>
      </c>
      <c r="D25" s="301">
        <f>szakfeladatos!M70</f>
        <v>93132</v>
      </c>
      <c r="H25" s="23"/>
      <c r="I25" s="23"/>
    </row>
    <row r="26" spans="1:9" ht="13.5" customHeight="1">
      <c r="A26" s="295" t="s">
        <v>255</v>
      </c>
      <c r="B26" s="302">
        <f>SUM(B23:B25)</f>
        <v>1519448</v>
      </c>
      <c r="C26" s="296" t="s">
        <v>168</v>
      </c>
      <c r="D26" s="305"/>
      <c r="H26" s="24"/>
      <c r="I26" s="24"/>
    </row>
    <row r="27" spans="1:9" ht="13.5" customHeight="1">
      <c r="A27" s="294" t="s">
        <v>175</v>
      </c>
      <c r="B27" s="490">
        <v>15040</v>
      </c>
      <c r="C27" s="296" t="s">
        <v>155</v>
      </c>
      <c r="D27" s="305">
        <f>D25-D26</f>
        <v>93132</v>
      </c>
      <c r="H27" s="24"/>
      <c r="I27" s="24"/>
    </row>
    <row r="28" spans="1:9" ht="13.5" customHeight="1">
      <c r="A28" s="294"/>
      <c r="B28" s="300"/>
      <c r="C28" s="294"/>
      <c r="D28" s="305"/>
      <c r="H28" s="24"/>
      <c r="I28" s="24"/>
    </row>
    <row r="29" spans="1:9" ht="13.5" customHeight="1">
      <c r="A29" s="294" t="s">
        <v>16</v>
      </c>
      <c r="B29" s="300">
        <v>398887</v>
      </c>
      <c r="C29" s="294"/>
      <c r="D29" s="301"/>
      <c r="H29" s="23"/>
      <c r="I29" s="23"/>
    </row>
    <row r="30" spans="1:9" ht="13.5" customHeight="1" thickBot="1">
      <c r="A30" s="294" t="s">
        <v>176</v>
      </c>
      <c r="B30" s="300"/>
      <c r="C30" s="294"/>
      <c r="D30" s="301"/>
      <c r="H30" s="9"/>
      <c r="I30" s="24"/>
    </row>
    <row r="31" spans="1:9" ht="13.5" customHeight="1">
      <c r="A31" s="293" t="s">
        <v>264</v>
      </c>
      <c r="B31" s="307">
        <f>SUM(B20:B21,B26:B30)</f>
        <v>2847051</v>
      </c>
      <c r="C31" s="293" t="s">
        <v>254</v>
      </c>
      <c r="D31" s="299">
        <f>SUM(D19:D25,D29:D30)</f>
        <v>1280880</v>
      </c>
      <c r="H31" s="8"/>
      <c r="I31" s="9"/>
    </row>
    <row r="32" spans="1:9" ht="18.75" customHeight="1" thickBot="1">
      <c r="A32" s="298" t="s">
        <v>260</v>
      </c>
      <c r="B32" s="308">
        <f>SUM(B9,B31)</f>
        <v>2967317</v>
      </c>
      <c r="C32" s="298" t="s">
        <v>261</v>
      </c>
      <c r="D32" s="309">
        <f>SUM(D15,D31)</f>
        <v>2967317</v>
      </c>
      <c r="H32" s="8"/>
      <c r="I32" s="9"/>
    </row>
    <row r="33" spans="1:9" ht="12.75">
      <c r="A33" s="169"/>
      <c r="B33" s="169"/>
      <c r="C33" s="169"/>
      <c r="D33" s="169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8">
      <selection activeCell="B36" sqref="B36"/>
    </sheetView>
  </sheetViews>
  <sheetFormatPr defaultColWidth="9.140625" defaultRowHeight="12.75"/>
  <cols>
    <col min="1" max="1" width="59.7109375" style="1" customWidth="1"/>
    <col min="2" max="2" width="26.421875" style="19" customWidth="1"/>
    <col min="3" max="3" width="2.28125" style="0" customWidth="1"/>
  </cols>
  <sheetData>
    <row r="1" spans="1:2" ht="12.75">
      <c r="A1" s="38"/>
      <c r="B1" s="49"/>
    </row>
    <row r="2" spans="1:3" ht="12.75">
      <c r="A2"/>
      <c r="B2" s="65" t="s">
        <v>219</v>
      </c>
      <c r="C2" s="22"/>
    </row>
    <row r="3" spans="1:3" ht="12.75">
      <c r="A3" s="46"/>
      <c r="B3" s="65" t="s">
        <v>325</v>
      </c>
      <c r="C3" s="71"/>
    </row>
    <row r="4" spans="1:2" ht="12.75">
      <c r="A4" s="2"/>
      <c r="B4" s="45"/>
    </row>
    <row r="5" spans="1:2" ht="12.75">
      <c r="A5" s="2"/>
      <c r="B5" s="45"/>
    </row>
    <row r="6" spans="1:2" ht="12.75">
      <c r="A6" s="2"/>
      <c r="B6" s="45"/>
    </row>
    <row r="7" spans="1:2" ht="12.75">
      <c r="A7" s="2"/>
      <c r="B7" s="45"/>
    </row>
    <row r="8" spans="1:2" ht="18.75">
      <c r="A8" s="30" t="s">
        <v>121</v>
      </c>
      <c r="B8" s="50"/>
    </row>
    <row r="9" spans="1:2" ht="18.75">
      <c r="A9" s="30" t="s">
        <v>326</v>
      </c>
      <c r="B9" s="50"/>
    </row>
    <row r="10" spans="1:2" ht="15.75">
      <c r="A10" s="3"/>
      <c r="B10" s="51"/>
    </row>
    <row r="11" spans="1:2" ht="15.75">
      <c r="A11" s="3"/>
      <c r="B11" s="51"/>
    </row>
    <row r="12" spans="1:2" ht="15.75">
      <c r="A12" s="3"/>
      <c r="B12" s="51"/>
    </row>
    <row r="13" spans="1:2" ht="15.75">
      <c r="A13" s="3"/>
      <c r="B13" s="51"/>
    </row>
    <row r="15" spans="1:2" ht="16.5" thickBot="1">
      <c r="A15" s="31"/>
      <c r="B15" s="21" t="s">
        <v>0</v>
      </c>
    </row>
    <row r="16" spans="1:2" ht="15.75">
      <c r="A16" s="32" t="s">
        <v>17</v>
      </c>
      <c r="B16" s="66" t="s">
        <v>149</v>
      </c>
    </row>
    <row r="17" spans="1:2" ht="16.5" thickBot="1">
      <c r="A17" s="33"/>
      <c r="B17" s="67"/>
    </row>
    <row r="18" spans="1:2" ht="15.75">
      <c r="A18" s="34"/>
      <c r="B18" s="68"/>
    </row>
    <row r="19" spans="1:2" ht="15.75">
      <c r="A19" s="35" t="s">
        <v>122</v>
      </c>
      <c r="B19" s="69">
        <v>407</v>
      </c>
    </row>
    <row r="20" spans="1:2" ht="15.75">
      <c r="A20" s="35" t="s">
        <v>158</v>
      </c>
      <c r="B20" s="69"/>
    </row>
    <row r="21" spans="1:2" ht="15.75">
      <c r="A21" s="35" t="s">
        <v>123</v>
      </c>
      <c r="B21" s="69">
        <v>45</v>
      </c>
    </row>
    <row r="22" spans="1:2" ht="15.75">
      <c r="A22" s="35" t="s">
        <v>159</v>
      </c>
      <c r="B22" s="69">
        <v>4</v>
      </c>
    </row>
    <row r="23" spans="1:2" ht="15.75">
      <c r="A23" s="35" t="s">
        <v>124</v>
      </c>
      <c r="B23" s="69">
        <v>2</v>
      </c>
    </row>
    <row r="24" spans="1:2" ht="15.75">
      <c r="A24" s="35" t="s">
        <v>337</v>
      </c>
      <c r="B24" s="69">
        <v>50</v>
      </c>
    </row>
    <row r="25" spans="1:2" ht="15.75">
      <c r="A25" s="35" t="s">
        <v>152</v>
      </c>
      <c r="B25" s="69">
        <v>20</v>
      </c>
    </row>
    <row r="26" spans="1:2" ht="15.75">
      <c r="A26" s="35" t="s">
        <v>125</v>
      </c>
      <c r="B26" s="69">
        <v>160</v>
      </c>
    </row>
    <row r="27" spans="1:2" ht="15.75">
      <c r="A27" s="35" t="s">
        <v>126</v>
      </c>
      <c r="B27" s="69">
        <v>72</v>
      </c>
    </row>
    <row r="28" spans="1:2" ht="15.75">
      <c r="A28" s="35" t="s">
        <v>127</v>
      </c>
      <c r="B28" s="69">
        <v>60</v>
      </c>
    </row>
    <row r="29" spans="1:2" ht="15.75">
      <c r="A29" s="35" t="s">
        <v>128</v>
      </c>
      <c r="B29" s="69">
        <v>50</v>
      </c>
    </row>
    <row r="30" spans="1:2" ht="16.5" thickBot="1">
      <c r="A30" s="36" t="s">
        <v>129</v>
      </c>
      <c r="B30" s="216">
        <v>70</v>
      </c>
    </row>
    <row r="31" spans="1:2" ht="15.75">
      <c r="A31" s="214" t="s">
        <v>233</v>
      </c>
      <c r="B31" s="215">
        <f>SUM(B19:B30)</f>
        <v>940</v>
      </c>
    </row>
    <row r="32" spans="1:2" ht="15.75">
      <c r="A32" s="212" t="s">
        <v>223</v>
      </c>
      <c r="B32" s="213">
        <v>1540</v>
      </c>
    </row>
    <row r="33" spans="1:2" s="170" customFormat="1" ht="33" customHeight="1" thickBot="1">
      <c r="A33" s="176" t="s">
        <v>130</v>
      </c>
      <c r="B33" s="177">
        <f>SUM(B31:B32)</f>
        <v>2480</v>
      </c>
    </row>
    <row r="34" spans="1:2" ht="15.75">
      <c r="A34" s="34" t="s">
        <v>18</v>
      </c>
      <c r="B34" s="68">
        <v>640</v>
      </c>
    </row>
    <row r="35" spans="1:2" ht="15.75">
      <c r="A35" s="35" t="s">
        <v>19</v>
      </c>
      <c r="B35" s="69">
        <v>1840</v>
      </c>
    </row>
    <row r="36" spans="1:2" s="170" customFormat="1" ht="31.5" customHeight="1" thickBot="1">
      <c r="A36" s="178" t="s">
        <v>153</v>
      </c>
      <c r="B36" s="179">
        <f>SUM(B34:B35)</f>
        <v>2480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D17" sqref="D17"/>
    </sheetView>
  </sheetViews>
  <sheetFormatPr defaultColWidth="9.140625" defaultRowHeight="12.75"/>
  <cols>
    <col min="1" max="1" width="56.0039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1.57421875" style="0" customWidth="1"/>
    <col min="8" max="8" width="12.00390625" style="7" bestFit="1" customWidth="1"/>
  </cols>
  <sheetData>
    <row r="2" spans="1:7" ht="15.75">
      <c r="A2" s="13"/>
      <c r="B2" s="13"/>
      <c r="C2" s="13"/>
      <c r="D2" s="13"/>
      <c r="F2" s="72" t="s">
        <v>69</v>
      </c>
      <c r="G2" s="18"/>
    </row>
    <row r="3" spans="1:7" ht="15.75">
      <c r="A3" s="13"/>
      <c r="B3" s="13"/>
      <c r="C3" s="13"/>
      <c r="D3" s="13"/>
      <c r="F3" s="18" t="s">
        <v>327</v>
      </c>
      <c r="G3" s="18"/>
    </row>
    <row r="4" spans="1:7" ht="15.75">
      <c r="A4" s="13"/>
      <c r="B4" s="13"/>
      <c r="C4" s="13"/>
      <c r="D4" s="13"/>
      <c r="F4" s="18"/>
      <c r="G4" s="18"/>
    </row>
    <row r="5" spans="1:7" ht="15.75">
      <c r="A5" s="13"/>
      <c r="B5" s="13"/>
      <c r="C5" s="13"/>
      <c r="D5" s="13"/>
      <c r="F5" s="18"/>
      <c r="G5" s="18"/>
    </row>
    <row r="6" spans="1:7" ht="15.75">
      <c r="A6" s="13"/>
      <c r="B6" s="13"/>
      <c r="C6" s="13"/>
      <c r="D6" s="13"/>
      <c r="E6" s="37"/>
      <c r="F6" s="15"/>
      <c r="G6" s="15"/>
    </row>
    <row r="7" spans="1:7" ht="19.5">
      <c r="A7" s="6" t="s">
        <v>71</v>
      </c>
      <c r="B7" s="6"/>
      <c r="C7" s="12"/>
      <c r="D7" s="12"/>
      <c r="E7" s="12"/>
      <c r="F7" s="12"/>
      <c r="G7" s="12"/>
    </row>
    <row r="8" spans="1:7" ht="15.75">
      <c r="A8" s="13"/>
      <c r="B8" s="13"/>
      <c r="C8" s="13"/>
      <c r="D8" s="13"/>
      <c r="E8" s="13"/>
      <c r="F8" s="13"/>
      <c r="G8" s="13"/>
    </row>
    <row r="9" spans="1:7" ht="15.75">
      <c r="A9" s="13"/>
      <c r="B9" s="13"/>
      <c r="C9" s="13"/>
      <c r="D9" s="13"/>
      <c r="E9" s="13"/>
      <c r="F9" s="13"/>
      <c r="G9" s="13"/>
    </row>
    <row r="10" spans="1:7" ht="15.75">
      <c r="A10" s="13"/>
      <c r="B10" s="13"/>
      <c r="C10" s="13"/>
      <c r="D10" s="13"/>
      <c r="E10" s="13"/>
      <c r="F10" s="13"/>
      <c r="G10" s="13"/>
    </row>
    <row r="11" spans="1:7" ht="16.5" thickBot="1">
      <c r="A11" s="13"/>
      <c r="B11" s="13"/>
      <c r="C11" s="13"/>
      <c r="D11" s="13"/>
      <c r="E11" s="13"/>
      <c r="F11" s="13"/>
      <c r="G11" s="16" t="s">
        <v>0</v>
      </c>
    </row>
    <row r="12" spans="1:7" ht="15.75">
      <c r="A12" s="614" t="s">
        <v>17</v>
      </c>
      <c r="B12" s="612" t="s">
        <v>328</v>
      </c>
      <c r="C12" s="39" t="s">
        <v>72</v>
      </c>
      <c r="D12" s="40"/>
      <c r="E12" s="40"/>
      <c r="F12" s="40"/>
      <c r="G12" s="75"/>
    </row>
    <row r="13" spans="1:8" ht="32.25" customHeight="1" thickBot="1">
      <c r="A13" s="615"/>
      <c r="B13" s="613"/>
      <c r="C13" s="171" t="s">
        <v>157</v>
      </c>
      <c r="D13" s="172" t="s">
        <v>335</v>
      </c>
      <c r="E13" s="172" t="s">
        <v>336</v>
      </c>
      <c r="F13" s="172" t="s">
        <v>234</v>
      </c>
      <c r="G13" s="173">
        <v>2025</v>
      </c>
      <c r="H13" s="229"/>
    </row>
    <row r="14" spans="1:8" ht="19.5" customHeight="1">
      <c r="A14" s="34" t="s">
        <v>334</v>
      </c>
      <c r="B14" s="217">
        <v>405013</v>
      </c>
      <c r="C14" s="217">
        <v>6232</v>
      </c>
      <c r="D14" s="218">
        <v>74784</v>
      </c>
      <c r="E14" s="218">
        <v>99712</v>
      </c>
      <c r="F14" s="218">
        <v>224285</v>
      </c>
      <c r="G14" s="219"/>
      <c r="H14" s="220"/>
    </row>
    <row r="15" spans="1:8" ht="19.5" customHeight="1">
      <c r="A15" s="35" t="s">
        <v>212</v>
      </c>
      <c r="B15" s="221">
        <v>16600</v>
      </c>
      <c r="C15" s="221">
        <v>2075</v>
      </c>
      <c r="D15" s="222">
        <v>6225</v>
      </c>
      <c r="E15" s="222">
        <v>8300</v>
      </c>
      <c r="F15" s="222"/>
      <c r="G15" s="223"/>
      <c r="H15" s="241"/>
    </row>
    <row r="16" spans="1:8" ht="19.5" customHeight="1">
      <c r="A16" s="174" t="s">
        <v>332</v>
      </c>
      <c r="B16" s="224">
        <v>216762</v>
      </c>
      <c r="C16" s="224">
        <v>83</v>
      </c>
      <c r="D16" s="225">
        <v>216679</v>
      </c>
      <c r="E16" s="225"/>
      <c r="F16" s="225"/>
      <c r="G16" s="226"/>
      <c r="H16" s="241"/>
    </row>
    <row r="17" spans="1:8" ht="19.5" customHeight="1" thickBot="1">
      <c r="A17" s="174" t="s">
        <v>235</v>
      </c>
      <c r="B17" s="224">
        <v>147120</v>
      </c>
      <c r="C17" s="224">
        <v>147120</v>
      </c>
      <c r="D17" s="225"/>
      <c r="E17" s="225"/>
      <c r="F17" s="225"/>
      <c r="G17" s="226"/>
      <c r="H17" s="241"/>
    </row>
    <row r="18" spans="1:8" s="170" customFormat="1" ht="38.25" customHeight="1" thickBot="1">
      <c r="A18" s="175" t="s">
        <v>10</v>
      </c>
      <c r="B18" s="227">
        <f aca="true" t="shared" si="0" ref="B18:G18">SUM(B14:B17)</f>
        <v>785495</v>
      </c>
      <c r="C18" s="227">
        <f t="shared" si="0"/>
        <v>155510</v>
      </c>
      <c r="D18" s="227">
        <f t="shared" si="0"/>
        <v>297688</v>
      </c>
      <c r="E18" s="227">
        <f t="shared" si="0"/>
        <v>108012</v>
      </c>
      <c r="F18" s="227">
        <f t="shared" si="0"/>
        <v>224285</v>
      </c>
      <c r="G18" s="228">
        <f t="shared" si="0"/>
        <v>0</v>
      </c>
      <c r="H18" s="242"/>
    </row>
    <row r="19" spans="1:7" ht="15.75">
      <c r="A19" s="13"/>
      <c r="B19" s="13"/>
      <c r="C19" s="13"/>
      <c r="D19" s="13"/>
      <c r="E19" s="13"/>
      <c r="F19" s="13"/>
      <c r="G19" s="13"/>
    </row>
    <row r="20" ht="15.75">
      <c r="A20" s="366" t="s">
        <v>333</v>
      </c>
    </row>
  </sheetData>
  <sheetProtection/>
  <mergeCells count="2">
    <mergeCell ref="B12:B13"/>
    <mergeCell ref="A12:A13"/>
  </mergeCells>
  <printOptions horizontalCentered="1"/>
  <pageMargins left="0.7874015748031497" right="0.7874015748031497" top="0.984251968503937" bottom="0.984251968503937" header="0.5118110236220472" footer="0.905511811023622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31" sqref="N31"/>
    </sheetView>
  </sheetViews>
  <sheetFormatPr defaultColWidth="9.140625" defaultRowHeight="12.75"/>
  <cols>
    <col min="1" max="1" width="57.421875" style="53" customWidth="1"/>
    <col min="2" max="12" width="6.7109375" style="53" customWidth="1"/>
    <col min="13" max="13" width="7.00390625" style="53" customWidth="1"/>
    <col min="14" max="14" width="7.7109375" style="53" customWidth="1"/>
    <col min="15" max="15" width="10.421875" style="0" bestFit="1" customWidth="1"/>
  </cols>
  <sheetData>
    <row r="1" spans="9:14" ht="12.75">
      <c r="I1" s="583" t="s">
        <v>131</v>
      </c>
      <c r="J1" s="583"/>
      <c r="K1" s="583"/>
      <c r="L1" s="583"/>
      <c r="M1" s="583"/>
      <c r="N1" s="73"/>
    </row>
    <row r="2" spans="9:15" ht="12.75">
      <c r="I2" s="583" t="s">
        <v>330</v>
      </c>
      <c r="J2" s="583"/>
      <c r="K2" s="583"/>
      <c r="L2" s="583"/>
      <c r="M2" s="583"/>
      <c r="O2" s="22"/>
    </row>
    <row r="3" spans="1:14" ht="18.75">
      <c r="A3" s="62" t="s">
        <v>329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8.75">
      <c r="A4" s="62" t="s">
        <v>132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ht="13.5" thickBot="1">
      <c r="A5" s="54"/>
    </row>
    <row r="6" spans="1:14" ht="12.75">
      <c r="A6" s="283" t="s">
        <v>17</v>
      </c>
      <c r="B6" s="55" t="s">
        <v>150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ht="13.5" thickBot="1">
      <c r="A7" s="284"/>
      <c r="B7" s="157" t="s">
        <v>133</v>
      </c>
      <c r="C7" s="158" t="s">
        <v>134</v>
      </c>
      <c r="D7" s="158" t="s">
        <v>135</v>
      </c>
      <c r="E7" s="158" t="s">
        <v>136</v>
      </c>
      <c r="F7" s="158" t="s">
        <v>137</v>
      </c>
      <c r="G7" s="158" t="s">
        <v>138</v>
      </c>
      <c r="H7" s="158" t="s">
        <v>139</v>
      </c>
      <c r="I7" s="158" t="s">
        <v>140</v>
      </c>
      <c r="J7" s="158" t="s">
        <v>141</v>
      </c>
      <c r="K7" s="158" t="s">
        <v>142</v>
      </c>
      <c r="L7" s="158" t="s">
        <v>143</v>
      </c>
      <c r="M7" s="158" t="s">
        <v>144</v>
      </c>
      <c r="N7" s="159" t="s">
        <v>56</v>
      </c>
    </row>
    <row r="8" spans="1:14" ht="22.5">
      <c r="A8" s="58" t="s">
        <v>76</v>
      </c>
      <c r="B8" s="285">
        <v>15000</v>
      </c>
      <c r="C8" s="286">
        <v>15000</v>
      </c>
      <c r="D8" s="286">
        <v>15000</v>
      </c>
      <c r="E8" s="286">
        <v>15000</v>
      </c>
      <c r="F8" s="286">
        <v>15000</v>
      </c>
      <c r="G8" s="286">
        <v>5000</v>
      </c>
      <c r="H8" s="286">
        <v>1500</v>
      </c>
      <c r="I8" s="286">
        <v>1500</v>
      </c>
      <c r="J8" s="286">
        <v>19000</v>
      </c>
      <c r="K8" s="286">
        <v>19000</v>
      </c>
      <c r="L8" s="286">
        <v>19000</v>
      </c>
      <c r="M8" s="286">
        <v>19521</v>
      </c>
      <c r="N8" s="287">
        <f>SUM(B8:M8)</f>
        <v>159521</v>
      </c>
    </row>
    <row r="9" spans="1:14" ht="12.75">
      <c r="A9" s="59" t="s">
        <v>77</v>
      </c>
      <c r="B9" s="288">
        <v>6000</v>
      </c>
      <c r="C9" s="256">
        <v>5000</v>
      </c>
      <c r="D9" s="256">
        <v>100000</v>
      </c>
      <c r="E9" s="256">
        <v>7000</v>
      </c>
      <c r="F9" s="256">
        <v>6000</v>
      </c>
      <c r="G9" s="256">
        <v>3000</v>
      </c>
      <c r="H9" s="256">
        <v>3000</v>
      </c>
      <c r="I9" s="256">
        <v>5000</v>
      </c>
      <c r="J9" s="256">
        <v>100000</v>
      </c>
      <c r="K9" s="256">
        <v>6000</v>
      </c>
      <c r="L9" s="256">
        <v>5000</v>
      </c>
      <c r="M9" s="256">
        <v>28202</v>
      </c>
      <c r="N9" s="258">
        <f aca="true" t="shared" si="0" ref="N9:N32">SUM(B9:M9)</f>
        <v>274202</v>
      </c>
    </row>
    <row r="10" spans="1:14" ht="22.5">
      <c r="A10" s="59" t="s">
        <v>78</v>
      </c>
      <c r="B10" s="288">
        <v>290000</v>
      </c>
      <c r="C10" s="256">
        <v>145000</v>
      </c>
      <c r="D10" s="256">
        <v>145000</v>
      </c>
      <c r="E10" s="256">
        <v>145000</v>
      </c>
      <c r="F10" s="256">
        <v>145000</v>
      </c>
      <c r="G10" s="256">
        <v>145000</v>
      </c>
      <c r="H10" s="256">
        <v>145000</v>
      </c>
      <c r="I10" s="256">
        <v>145000</v>
      </c>
      <c r="J10" s="256">
        <v>145000</v>
      </c>
      <c r="K10" s="256">
        <v>145000</v>
      </c>
      <c r="L10" s="256">
        <v>145000</v>
      </c>
      <c r="M10" s="256">
        <v>146241</v>
      </c>
      <c r="N10" s="258">
        <f t="shared" si="0"/>
        <v>1886241</v>
      </c>
    </row>
    <row r="11" spans="1:14" ht="12.75">
      <c r="A11" s="59" t="s">
        <v>79</v>
      </c>
      <c r="B11" s="288">
        <v>3500</v>
      </c>
      <c r="C11" s="256">
        <v>3500</v>
      </c>
      <c r="D11" s="256">
        <v>5500</v>
      </c>
      <c r="E11" s="256">
        <v>3500</v>
      </c>
      <c r="F11" s="256">
        <v>3500</v>
      </c>
      <c r="G11" s="256">
        <v>3500</v>
      </c>
      <c r="H11" s="256">
        <v>3500</v>
      </c>
      <c r="I11" s="256">
        <v>3500</v>
      </c>
      <c r="J11" s="256">
        <v>5048</v>
      </c>
      <c r="K11" s="256">
        <v>3500</v>
      </c>
      <c r="L11" s="256">
        <v>3500</v>
      </c>
      <c r="M11" s="256">
        <v>3500</v>
      </c>
      <c r="N11" s="258">
        <f t="shared" si="0"/>
        <v>45548</v>
      </c>
    </row>
    <row r="12" spans="1:14" ht="12.75">
      <c r="A12" s="59" t="s">
        <v>81</v>
      </c>
      <c r="B12" s="288">
        <v>30000</v>
      </c>
      <c r="C12" s="256">
        <v>33000</v>
      </c>
      <c r="D12" s="256">
        <v>33500</v>
      </c>
      <c r="E12" s="256">
        <v>33500</v>
      </c>
      <c r="F12" s="256">
        <v>100000</v>
      </c>
      <c r="G12" s="256">
        <v>23000</v>
      </c>
      <c r="H12" s="256">
        <v>23000</v>
      </c>
      <c r="I12" s="256">
        <v>23000</v>
      </c>
      <c r="J12" s="256">
        <v>10000</v>
      </c>
      <c r="K12" s="256">
        <v>25000</v>
      </c>
      <c r="L12" s="256">
        <v>33220</v>
      </c>
      <c r="M12" s="256">
        <v>31667</v>
      </c>
      <c r="N12" s="258">
        <f t="shared" si="0"/>
        <v>398887</v>
      </c>
    </row>
    <row r="13" spans="1:14" ht="12.75">
      <c r="A13" s="59" t="s">
        <v>82</v>
      </c>
      <c r="B13" s="288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8">
        <f t="shared" si="0"/>
        <v>0</v>
      </c>
    </row>
    <row r="14" spans="1:14" ht="12.75">
      <c r="A14" s="59" t="s">
        <v>83</v>
      </c>
      <c r="B14" s="288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8">
        <f t="shared" si="0"/>
        <v>0</v>
      </c>
    </row>
    <row r="15" spans="1:14" ht="12.75">
      <c r="A15" s="59" t="s">
        <v>97</v>
      </c>
      <c r="B15" s="288"/>
      <c r="C15" s="256">
        <v>1500</v>
      </c>
      <c r="D15" s="256"/>
      <c r="E15" s="256">
        <v>1400</v>
      </c>
      <c r="F15" s="256">
        <v>2000</v>
      </c>
      <c r="G15" s="256"/>
      <c r="H15" s="256"/>
      <c r="I15" s="256">
        <v>21670</v>
      </c>
      <c r="J15" s="256"/>
      <c r="K15" s="256">
        <v>1800</v>
      </c>
      <c r="L15" s="256"/>
      <c r="M15" s="256">
        <v>3000</v>
      </c>
      <c r="N15" s="258">
        <f t="shared" si="0"/>
        <v>31370</v>
      </c>
    </row>
    <row r="16" spans="1:14" ht="12.75">
      <c r="A16" s="59" t="s">
        <v>98</v>
      </c>
      <c r="B16" s="288"/>
      <c r="C16" s="256"/>
      <c r="D16" s="256"/>
      <c r="E16" s="256"/>
      <c r="F16" s="256">
        <v>43319</v>
      </c>
      <c r="G16" s="256">
        <v>43319</v>
      </c>
      <c r="H16" s="256"/>
      <c r="I16" s="256"/>
      <c r="J16" s="256"/>
      <c r="K16" s="256"/>
      <c r="L16" s="256"/>
      <c r="M16" s="256"/>
      <c r="N16" s="258">
        <f t="shared" si="0"/>
        <v>86638</v>
      </c>
    </row>
    <row r="17" spans="1:14" ht="12.75">
      <c r="A17" s="59" t="s">
        <v>99</v>
      </c>
      <c r="B17" s="288">
        <v>40000</v>
      </c>
      <c r="C17" s="256">
        <v>38000</v>
      </c>
      <c r="D17" s="256">
        <v>5910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8">
        <f t="shared" si="0"/>
        <v>83910</v>
      </c>
    </row>
    <row r="18" spans="1:14" ht="12.75">
      <c r="A18" s="59" t="s">
        <v>100</v>
      </c>
      <c r="B18" s="288"/>
      <c r="C18" s="256"/>
      <c r="D18" s="256">
        <v>300</v>
      </c>
      <c r="E18" s="256"/>
      <c r="F18" s="256"/>
      <c r="G18" s="256"/>
      <c r="H18" s="256">
        <v>300</v>
      </c>
      <c r="I18" s="256"/>
      <c r="J18" s="256"/>
      <c r="K18" s="256"/>
      <c r="L18" s="256">
        <v>400</v>
      </c>
      <c r="M18" s="256"/>
      <c r="N18" s="258">
        <f t="shared" si="0"/>
        <v>1000</v>
      </c>
    </row>
    <row r="19" spans="1:14" ht="12.75">
      <c r="A19" s="59" t="s">
        <v>568</v>
      </c>
      <c r="B19" s="288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8">
        <f t="shared" si="0"/>
        <v>0</v>
      </c>
    </row>
    <row r="20" spans="1:14" ht="12.75">
      <c r="A20" s="59" t="s">
        <v>73</v>
      </c>
      <c r="B20" s="288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8">
        <f t="shared" si="0"/>
        <v>0</v>
      </c>
    </row>
    <row r="21" spans="1:15" s="52" customFormat="1" ht="12.75">
      <c r="A21" s="60" t="s">
        <v>145</v>
      </c>
      <c r="B21" s="289">
        <f>SUM(B8:B20)</f>
        <v>384500</v>
      </c>
      <c r="C21" s="261">
        <f aca="true" t="shared" si="1" ref="C21:M21">SUM(C8:C20)</f>
        <v>241000</v>
      </c>
      <c r="D21" s="261">
        <f t="shared" si="1"/>
        <v>305210</v>
      </c>
      <c r="E21" s="261">
        <f t="shared" si="1"/>
        <v>205400</v>
      </c>
      <c r="F21" s="261">
        <f t="shared" si="1"/>
        <v>314819</v>
      </c>
      <c r="G21" s="261">
        <f t="shared" si="1"/>
        <v>222819</v>
      </c>
      <c r="H21" s="261">
        <f t="shared" si="1"/>
        <v>176300</v>
      </c>
      <c r="I21" s="261">
        <f t="shared" si="1"/>
        <v>199670</v>
      </c>
      <c r="J21" s="261">
        <f t="shared" si="1"/>
        <v>279048</v>
      </c>
      <c r="K21" s="261">
        <f t="shared" si="1"/>
        <v>200300</v>
      </c>
      <c r="L21" s="261">
        <f t="shared" si="1"/>
        <v>206120</v>
      </c>
      <c r="M21" s="261">
        <f t="shared" si="1"/>
        <v>232131</v>
      </c>
      <c r="N21" s="263">
        <f>SUM(N8:N20)</f>
        <v>2967317</v>
      </c>
      <c r="O21" s="313"/>
    </row>
    <row r="22" spans="1:14" ht="12.75">
      <c r="A22" s="59" t="s">
        <v>85</v>
      </c>
      <c r="B22" s="288">
        <v>141000</v>
      </c>
      <c r="C22" s="256">
        <v>94000</v>
      </c>
      <c r="D22" s="256">
        <v>94000</v>
      </c>
      <c r="E22" s="256">
        <v>94000</v>
      </c>
      <c r="F22" s="256">
        <v>94000</v>
      </c>
      <c r="G22" s="256">
        <v>94000</v>
      </c>
      <c r="H22" s="256">
        <v>90000</v>
      </c>
      <c r="I22" s="256">
        <v>90000</v>
      </c>
      <c r="J22" s="256">
        <v>97000</v>
      </c>
      <c r="K22" s="256">
        <v>96000</v>
      </c>
      <c r="L22" s="256">
        <v>96000</v>
      </c>
      <c r="M22" s="256">
        <v>98543</v>
      </c>
      <c r="N22" s="258">
        <f t="shared" si="0"/>
        <v>1178543</v>
      </c>
    </row>
    <row r="23" spans="1:14" ht="12.75">
      <c r="A23" s="59" t="s">
        <v>86</v>
      </c>
      <c r="B23" s="288">
        <v>46000</v>
      </c>
      <c r="C23" s="256">
        <v>30000</v>
      </c>
      <c r="D23" s="256">
        <v>30000</v>
      </c>
      <c r="E23" s="256">
        <v>30000</v>
      </c>
      <c r="F23" s="256">
        <v>30000</v>
      </c>
      <c r="G23" s="256">
        <v>30000</v>
      </c>
      <c r="H23" s="256">
        <v>28000</v>
      </c>
      <c r="I23" s="256">
        <v>28000</v>
      </c>
      <c r="J23" s="256">
        <v>32000</v>
      </c>
      <c r="K23" s="256">
        <v>32000</v>
      </c>
      <c r="L23" s="256">
        <v>32000</v>
      </c>
      <c r="M23" s="256">
        <v>35098</v>
      </c>
      <c r="N23" s="258">
        <f t="shared" si="0"/>
        <v>383098</v>
      </c>
    </row>
    <row r="24" spans="1:14" ht="22.5">
      <c r="A24" s="59" t="s">
        <v>87</v>
      </c>
      <c r="B24" s="288">
        <v>83000</v>
      </c>
      <c r="C24" s="256">
        <v>82000</v>
      </c>
      <c r="D24" s="256">
        <v>82726</v>
      </c>
      <c r="E24" s="256">
        <v>81000</v>
      </c>
      <c r="F24" s="256">
        <v>77000</v>
      </c>
      <c r="G24" s="256">
        <v>67000</v>
      </c>
      <c r="H24" s="256">
        <v>7820</v>
      </c>
      <c r="I24" s="256">
        <v>5000</v>
      </c>
      <c r="J24" s="256">
        <v>58000</v>
      </c>
      <c r="K24" s="256">
        <v>58000</v>
      </c>
      <c r="L24" s="256">
        <v>58000</v>
      </c>
      <c r="M24" s="256">
        <v>58000</v>
      </c>
      <c r="N24" s="258">
        <f t="shared" si="0"/>
        <v>717546</v>
      </c>
    </row>
    <row r="25" spans="1:14" ht="12.75">
      <c r="A25" s="59" t="s">
        <v>88</v>
      </c>
      <c r="B25" s="288">
        <v>26000</v>
      </c>
      <c r="C25" s="256">
        <v>25000</v>
      </c>
      <c r="D25" s="256">
        <v>25000</v>
      </c>
      <c r="E25" s="256">
        <v>24844</v>
      </c>
      <c r="F25" s="256">
        <v>120000</v>
      </c>
      <c r="G25" s="256">
        <v>30000</v>
      </c>
      <c r="H25" s="256">
        <v>30000</v>
      </c>
      <c r="I25" s="256">
        <v>30000</v>
      </c>
      <c r="J25" s="256">
        <v>30000</v>
      </c>
      <c r="K25" s="256">
        <v>30000</v>
      </c>
      <c r="L25" s="256">
        <v>30000</v>
      </c>
      <c r="M25" s="256">
        <v>30000</v>
      </c>
      <c r="N25" s="258">
        <f t="shared" si="0"/>
        <v>430844</v>
      </c>
    </row>
    <row r="26" spans="1:14" ht="12.75">
      <c r="A26" s="59" t="s">
        <v>94</v>
      </c>
      <c r="B26" s="288"/>
      <c r="C26" s="256"/>
      <c r="D26" s="256">
        <v>25000</v>
      </c>
      <c r="E26" s="256">
        <v>7000</v>
      </c>
      <c r="F26" s="256">
        <v>5000</v>
      </c>
      <c r="G26" s="256">
        <v>5000</v>
      </c>
      <c r="H26" s="256">
        <v>12000</v>
      </c>
      <c r="I26" s="256">
        <v>8000</v>
      </c>
      <c r="J26" s="256">
        <v>9132</v>
      </c>
      <c r="K26" s="256">
        <v>6000</v>
      </c>
      <c r="L26" s="256">
        <v>8000</v>
      </c>
      <c r="M26" s="256">
        <v>8000</v>
      </c>
      <c r="N26" s="258">
        <f t="shared" si="0"/>
        <v>93132</v>
      </c>
    </row>
    <row r="27" spans="1:14" ht="12.75">
      <c r="A27" s="59" t="s">
        <v>105</v>
      </c>
      <c r="B27" s="288"/>
      <c r="C27" s="256"/>
      <c r="D27" s="256">
        <v>2000</v>
      </c>
      <c r="E27" s="256">
        <v>22419</v>
      </c>
      <c r="F27" s="256">
        <v>5000</v>
      </c>
      <c r="G27" s="256">
        <v>1000</v>
      </c>
      <c r="H27" s="256">
        <v>1000</v>
      </c>
      <c r="I27" s="256">
        <v>3000</v>
      </c>
      <c r="J27" s="256">
        <v>1500</v>
      </c>
      <c r="K27" s="256">
        <v>3000</v>
      </c>
      <c r="L27" s="256">
        <v>3000</v>
      </c>
      <c r="M27" s="256">
        <v>4500</v>
      </c>
      <c r="N27" s="258">
        <f t="shared" si="0"/>
        <v>46419</v>
      </c>
    </row>
    <row r="28" spans="1:14" ht="12.75">
      <c r="A28" s="59" t="s">
        <v>107</v>
      </c>
      <c r="B28" s="288"/>
      <c r="C28" s="256"/>
      <c r="D28" s="256"/>
      <c r="E28" s="256">
        <v>200</v>
      </c>
      <c r="F28" s="256"/>
      <c r="G28" s="256"/>
      <c r="H28" s="256">
        <v>300</v>
      </c>
      <c r="I28" s="256"/>
      <c r="J28" s="256"/>
      <c r="K28" s="256">
        <v>500</v>
      </c>
      <c r="L28" s="256"/>
      <c r="M28" s="256"/>
      <c r="N28" s="258">
        <f t="shared" si="0"/>
        <v>1000</v>
      </c>
    </row>
    <row r="29" spans="1:14" ht="12.75">
      <c r="A29" s="59" t="s">
        <v>108</v>
      </c>
      <c r="B29" s="288"/>
      <c r="C29" s="256"/>
      <c r="D29" s="256">
        <v>7000</v>
      </c>
      <c r="E29" s="256"/>
      <c r="F29" s="256">
        <v>65691</v>
      </c>
      <c r="G29" s="256"/>
      <c r="H29" s="256"/>
      <c r="I29" s="256"/>
      <c r="J29" s="256">
        <v>7117</v>
      </c>
      <c r="K29" s="256"/>
      <c r="L29" s="256"/>
      <c r="M29" s="256"/>
      <c r="N29" s="258">
        <f t="shared" si="0"/>
        <v>79808</v>
      </c>
    </row>
    <row r="30" spans="1:14" ht="12.75">
      <c r="A30" s="59" t="s">
        <v>110</v>
      </c>
      <c r="B30" s="288"/>
      <c r="C30" s="256"/>
      <c r="D30" s="256">
        <v>21</v>
      </c>
      <c r="E30" s="256"/>
      <c r="F30" s="256"/>
      <c r="G30" s="256">
        <v>21</v>
      </c>
      <c r="H30" s="256"/>
      <c r="I30" s="256"/>
      <c r="J30" s="256">
        <v>21</v>
      </c>
      <c r="K30" s="256"/>
      <c r="L30" s="256"/>
      <c r="M30" s="256">
        <v>8327</v>
      </c>
      <c r="N30" s="258">
        <f t="shared" si="0"/>
        <v>8390</v>
      </c>
    </row>
    <row r="31" spans="1:14" ht="12.75">
      <c r="A31" s="59" t="s">
        <v>111</v>
      </c>
      <c r="B31" s="288"/>
      <c r="C31" s="256"/>
      <c r="D31" s="256">
        <v>7134</v>
      </c>
      <c r="E31" s="256"/>
      <c r="F31" s="256"/>
      <c r="G31" s="256">
        <v>7134</v>
      </c>
      <c r="H31" s="256"/>
      <c r="I31" s="256"/>
      <c r="J31" s="256">
        <v>7134</v>
      </c>
      <c r="K31" s="256"/>
      <c r="L31" s="256"/>
      <c r="M31" s="256">
        <v>7135</v>
      </c>
      <c r="N31" s="258">
        <f t="shared" si="0"/>
        <v>28537</v>
      </c>
    </row>
    <row r="32" spans="1:14" ht="12.75">
      <c r="A32" s="59" t="s">
        <v>94</v>
      </c>
      <c r="B32" s="288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8">
        <f t="shared" si="0"/>
        <v>0</v>
      </c>
    </row>
    <row r="33" spans="1:15" s="52" customFormat="1" ht="13.5" thickBot="1">
      <c r="A33" s="61" t="s">
        <v>146</v>
      </c>
      <c r="B33" s="290">
        <f>SUM(B22:B32)</f>
        <v>296000</v>
      </c>
      <c r="C33" s="291">
        <f aca="true" t="shared" si="2" ref="C33:N33">SUM(C22:C32)</f>
        <v>231000</v>
      </c>
      <c r="D33" s="291">
        <f t="shared" si="2"/>
        <v>272881</v>
      </c>
      <c r="E33" s="291">
        <f t="shared" si="2"/>
        <v>259463</v>
      </c>
      <c r="F33" s="291">
        <f t="shared" si="2"/>
        <v>396691</v>
      </c>
      <c r="G33" s="291">
        <f t="shared" si="2"/>
        <v>234155</v>
      </c>
      <c r="H33" s="291">
        <f t="shared" si="2"/>
        <v>169120</v>
      </c>
      <c r="I33" s="291">
        <f t="shared" si="2"/>
        <v>164000</v>
      </c>
      <c r="J33" s="291">
        <f t="shared" si="2"/>
        <v>241904</v>
      </c>
      <c r="K33" s="291">
        <f t="shared" si="2"/>
        <v>225500</v>
      </c>
      <c r="L33" s="291">
        <f t="shared" si="2"/>
        <v>227000</v>
      </c>
      <c r="M33" s="291">
        <f t="shared" si="2"/>
        <v>249603</v>
      </c>
      <c r="N33" s="292">
        <f t="shared" si="2"/>
        <v>2967317</v>
      </c>
      <c r="O33" s="313"/>
    </row>
  </sheetData>
  <sheetProtection/>
  <mergeCells count="2">
    <mergeCell ref="I2:M2"/>
    <mergeCell ref="I1:M1"/>
  </mergeCells>
  <printOptions/>
  <pageMargins left="0.36" right="0.32" top="0.984251968503937" bottom="0.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46">
      <selection activeCell="B57" sqref="B57"/>
    </sheetView>
  </sheetViews>
  <sheetFormatPr defaultColWidth="9.140625" defaultRowHeight="12.75"/>
  <cols>
    <col min="1" max="1" width="51.57421875" style="0" customWidth="1"/>
    <col min="2" max="2" width="12.7109375" style="471" customWidth="1"/>
    <col min="3" max="3" width="14.00390625" style="0" customWidth="1"/>
    <col min="4" max="4" width="18.7109375" style="27" customWidth="1"/>
    <col min="5" max="5" width="14.140625" style="0" bestFit="1" customWidth="1"/>
  </cols>
  <sheetData>
    <row r="1" spans="1:4" ht="12.75">
      <c r="A1" s="1"/>
      <c r="B1" s="45"/>
      <c r="C1" s="562" t="s">
        <v>464</v>
      </c>
      <c r="D1" s="562"/>
    </row>
    <row r="2" spans="1:4" ht="12.75">
      <c r="A2" s="1"/>
      <c r="B2" s="45"/>
      <c r="C2" s="562" t="s">
        <v>465</v>
      </c>
      <c r="D2" s="562"/>
    </row>
    <row r="3" spans="1:4" ht="19.5">
      <c r="A3" s="5" t="s">
        <v>466</v>
      </c>
      <c r="B3" s="419"/>
      <c r="C3" s="420"/>
      <c r="D3" s="421"/>
    </row>
    <row r="4" spans="1:4" ht="19.5">
      <c r="A4" s="5" t="s">
        <v>467</v>
      </c>
      <c r="B4" s="419"/>
      <c r="C4" s="420"/>
      <c r="D4" s="422"/>
    </row>
    <row r="5" spans="1:4" ht="1.5" customHeight="1" thickBot="1">
      <c r="A5" s="423"/>
      <c r="B5" s="424"/>
      <c r="C5" s="15"/>
      <c r="D5" s="425"/>
    </row>
    <row r="6" spans="1:4" ht="12.75">
      <c r="A6" s="563" t="s">
        <v>17</v>
      </c>
      <c r="B6" s="572" t="s">
        <v>468</v>
      </c>
      <c r="C6" s="563" t="s">
        <v>469</v>
      </c>
      <c r="D6" s="511" t="s">
        <v>470</v>
      </c>
    </row>
    <row r="7" spans="1:4" ht="12.75">
      <c r="A7" s="564"/>
      <c r="B7" s="573"/>
      <c r="C7" s="564"/>
      <c r="D7" s="500"/>
    </row>
    <row r="8" spans="1:4" ht="13.5" thickBot="1">
      <c r="A8" s="564"/>
      <c r="B8" s="573"/>
      <c r="C8" s="565"/>
      <c r="D8" s="500"/>
    </row>
    <row r="9" spans="1:4" ht="12.75">
      <c r="A9" s="426" t="s">
        <v>215</v>
      </c>
      <c r="B9" s="427"/>
      <c r="C9" s="428"/>
      <c r="D9" s="429"/>
    </row>
    <row r="10" spans="1:4" ht="12.75">
      <c r="A10" s="430" t="s">
        <v>471</v>
      </c>
      <c r="B10" s="431">
        <v>13742</v>
      </c>
      <c r="C10" s="432">
        <v>1430</v>
      </c>
      <c r="D10" s="433">
        <f>B10*C10</f>
        <v>19651060</v>
      </c>
    </row>
    <row r="11" spans="1:4" ht="12.75">
      <c r="A11" s="430" t="s">
        <v>472</v>
      </c>
      <c r="B11" s="431">
        <v>13742</v>
      </c>
      <c r="C11" s="432">
        <v>515</v>
      </c>
      <c r="D11" s="433">
        <f>B11*C11</f>
        <v>7077130</v>
      </c>
    </row>
    <row r="12" spans="1:4" ht="12.75">
      <c r="A12" s="434" t="s">
        <v>473</v>
      </c>
      <c r="B12" s="435"/>
      <c r="C12" s="436"/>
      <c r="D12" s="433"/>
    </row>
    <row r="13" spans="1:4" ht="12.75">
      <c r="A13" s="437" t="s">
        <v>474</v>
      </c>
      <c r="B13" s="435"/>
      <c r="C13" s="436"/>
      <c r="D13" s="433"/>
    </row>
    <row r="14" spans="1:4" ht="12.75">
      <c r="A14" s="437" t="s">
        <v>475</v>
      </c>
      <c r="B14" s="435"/>
      <c r="C14" s="436"/>
      <c r="D14" s="433">
        <v>3300000</v>
      </c>
    </row>
    <row r="15" spans="1:4" ht="12.75">
      <c r="A15" s="437" t="s">
        <v>476</v>
      </c>
      <c r="B15" s="435">
        <v>13994</v>
      </c>
      <c r="C15" s="436">
        <v>513</v>
      </c>
      <c r="D15" s="433">
        <f>B15*C15</f>
        <v>7178922</v>
      </c>
    </row>
    <row r="16" spans="1:4" ht="12.75">
      <c r="A16" s="437" t="s">
        <v>477</v>
      </c>
      <c r="B16" s="435"/>
      <c r="C16" s="436">
        <v>280</v>
      </c>
      <c r="D16" s="433">
        <v>5701920</v>
      </c>
    </row>
    <row r="17" spans="1:4" ht="12.75">
      <c r="A17" s="437" t="s">
        <v>478</v>
      </c>
      <c r="B17" s="435"/>
      <c r="C17" s="436"/>
      <c r="D17" s="433"/>
    </row>
    <row r="18" spans="1:4" ht="12.75">
      <c r="A18" s="437" t="s">
        <v>475</v>
      </c>
      <c r="B18" s="435">
        <v>21351</v>
      </c>
      <c r="C18" s="436">
        <v>50</v>
      </c>
      <c r="D18" s="433">
        <v>1067550</v>
      </c>
    </row>
    <row r="19" spans="1:4" ht="12.75">
      <c r="A19" s="437" t="s">
        <v>479</v>
      </c>
      <c r="B19" s="435">
        <v>310</v>
      </c>
      <c r="C19" s="436">
        <v>7700</v>
      </c>
      <c r="D19" s="433">
        <v>2387000</v>
      </c>
    </row>
    <row r="20" spans="1:4" ht="12.75">
      <c r="A20" s="434" t="s">
        <v>216</v>
      </c>
      <c r="B20" s="435"/>
      <c r="C20" s="436">
        <v>3800</v>
      </c>
      <c r="D20" s="433">
        <v>228000</v>
      </c>
    </row>
    <row r="21" spans="1:4" ht="12.75">
      <c r="A21" s="438" t="s">
        <v>217</v>
      </c>
      <c r="B21" s="435">
        <v>13742</v>
      </c>
      <c r="C21" s="436">
        <v>1135</v>
      </c>
      <c r="D21" s="433">
        <f>B21*C21</f>
        <v>15597170</v>
      </c>
    </row>
    <row r="22" spans="1:4" ht="12.75">
      <c r="A22" s="434" t="s">
        <v>480</v>
      </c>
      <c r="B22" s="435"/>
      <c r="C22" s="436"/>
      <c r="D22" s="433">
        <v>108520574</v>
      </c>
    </row>
    <row r="23" spans="1:4" ht="12.75">
      <c r="A23" s="434" t="s">
        <v>481</v>
      </c>
      <c r="B23" s="435"/>
      <c r="C23" s="436"/>
      <c r="D23" s="433"/>
    </row>
    <row r="24" spans="1:4" ht="12.75">
      <c r="A24" s="434" t="s">
        <v>482</v>
      </c>
      <c r="B24" s="435"/>
      <c r="C24" s="436"/>
      <c r="D24" s="433"/>
    </row>
    <row r="25" spans="1:4" ht="12.75">
      <c r="A25" s="437" t="s">
        <v>483</v>
      </c>
      <c r="B25" s="435"/>
      <c r="C25" s="436"/>
      <c r="D25" s="433"/>
    </row>
    <row r="26" spans="1:4" ht="12.75">
      <c r="A26" s="439" t="s">
        <v>484</v>
      </c>
      <c r="B26" s="435">
        <v>60</v>
      </c>
      <c r="C26" s="436"/>
      <c r="D26" s="433">
        <v>8330000</v>
      </c>
    </row>
    <row r="27" spans="1:4" ht="12.75">
      <c r="A27" s="439" t="s">
        <v>485</v>
      </c>
      <c r="B27" s="435">
        <v>442</v>
      </c>
      <c r="C27" s="436"/>
      <c r="D27" s="433">
        <v>71570000</v>
      </c>
    </row>
    <row r="28" spans="1:4" ht="12.75">
      <c r="A28" s="437" t="s">
        <v>486</v>
      </c>
      <c r="B28" s="435"/>
      <c r="C28" s="436"/>
      <c r="D28" s="433"/>
    </row>
    <row r="29" spans="1:4" ht="12.75">
      <c r="A29" s="439" t="s">
        <v>487</v>
      </c>
      <c r="B29" s="435">
        <v>180</v>
      </c>
      <c r="C29" s="436"/>
      <c r="D29" s="433">
        <v>17510000</v>
      </c>
    </row>
    <row r="30" spans="1:4" ht="12.75">
      <c r="A30" s="439" t="s">
        <v>488</v>
      </c>
      <c r="B30" s="435">
        <v>345</v>
      </c>
      <c r="C30" s="436"/>
      <c r="D30" s="433">
        <v>42160000</v>
      </c>
    </row>
    <row r="31" spans="1:4" ht="12.75">
      <c r="A31" s="439" t="s">
        <v>489</v>
      </c>
      <c r="B31" s="435">
        <v>167</v>
      </c>
      <c r="C31" s="436"/>
      <c r="D31" s="433">
        <v>24650000</v>
      </c>
    </row>
    <row r="32" spans="1:4" ht="12.75">
      <c r="A32" s="439" t="s">
        <v>490</v>
      </c>
      <c r="B32" s="435">
        <v>155</v>
      </c>
      <c r="C32" s="436"/>
      <c r="D32" s="433">
        <v>17680000</v>
      </c>
    </row>
    <row r="33" spans="1:4" ht="12.75">
      <c r="A33" s="439" t="s">
        <v>491</v>
      </c>
      <c r="B33" s="435">
        <v>212</v>
      </c>
      <c r="C33" s="436"/>
      <c r="D33" s="433">
        <v>27880000</v>
      </c>
    </row>
    <row r="34" spans="1:4" ht="12.75">
      <c r="A34" s="439" t="s">
        <v>492</v>
      </c>
      <c r="B34" s="435">
        <v>366</v>
      </c>
      <c r="C34" s="436"/>
      <c r="D34" s="433">
        <v>54740000</v>
      </c>
    </row>
    <row r="35" spans="1:4" ht="12.75">
      <c r="A35" s="437" t="s">
        <v>493</v>
      </c>
      <c r="B35" s="435"/>
      <c r="C35" s="436"/>
      <c r="D35" s="433"/>
    </row>
    <row r="36" spans="1:4" ht="12.75">
      <c r="A36" s="439" t="s">
        <v>494</v>
      </c>
      <c r="B36" s="435">
        <v>243</v>
      </c>
      <c r="C36" s="436"/>
      <c r="D36" s="433">
        <v>34340000</v>
      </c>
    </row>
    <row r="37" spans="1:4" ht="12.75">
      <c r="A37" s="439" t="s">
        <v>495</v>
      </c>
      <c r="B37" s="435">
        <v>227</v>
      </c>
      <c r="C37" s="436"/>
      <c r="D37" s="433">
        <v>34510000</v>
      </c>
    </row>
    <row r="38" spans="1:4" ht="12.75">
      <c r="A38" s="439" t="s">
        <v>496</v>
      </c>
      <c r="B38" s="435">
        <v>324</v>
      </c>
      <c r="C38" s="436"/>
      <c r="D38" s="433">
        <v>58480000</v>
      </c>
    </row>
    <row r="39" spans="1:4" ht="12.75">
      <c r="A39" s="437" t="s">
        <v>497</v>
      </c>
      <c r="B39" s="435"/>
      <c r="C39" s="436"/>
      <c r="D39" s="433"/>
    </row>
    <row r="40" spans="1:4" ht="12.75">
      <c r="A40" s="440" t="s">
        <v>498</v>
      </c>
      <c r="B40" s="435">
        <v>196</v>
      </c>
      <c r="C40" s="436"/>
      <c r="D40" s="433">
        <v>24140000</v>
      </c>
    </row>
    <row r="41" spans="1:4" ht="12.75">
      <c r="A41" s="440" t="s">
        <v>499</v>
      </c>
      <c r="B41" s="435">
        <v>145</v>
      </c>
      <c r="C41" s="436"/>
      <c r="D41" s="433">
        <v>19210000</v>
      </c>
    </row>
    <row r="42" spans="1:4" ht="12.75">
      <c r="A42" s="441" t="s">
        <v>500</v>
      </c>
      <c r="B42" s="435"/>
      <c r="C42" s="436"/>
      <c r="D42" s="433"/>
    </row>
    <row r="43" spans="1:4" ht="12.75">
      <c r="A43" s="440" t="s">
        <v>501</v>
      </c>
      <c r="B43" s="435">
        <v>105</v>
      </c>
      <c r="C43" s="436">
        <v>105000</v>
      </c>
      <c r="D43" s="433">
        <v>11060000</v>
      </c>
    </row>
    <row r="44" spans="1:4" ht="12.75">
      <c r="A44" s="441" t="s">
        <v>502</v>
      </c>
      <c r="B44" s="435"/>
      <c r="C44" s="436"/>
      <c r="D44" s="433"/>
    </row>
    <row r="45" spans="1:4" ht="12.75">
      <c r="A45" s="440" t="s">
        <v>503</v>
      </c>
      <c r="B45" s="435">
        <v>101</v>
      </c>
      <c r="C45" s="436">
        <v>318000</v>
      </c>
      <c r="D45" s="433">
        <v>32012000</v>
      </c>
    </row>
    <row r="46" spans="1:4" ht="12.75">
      <c r="A46" s="441" t="s">
        <v>504</v>
      </c>
      <c r="B46" s="435"/>
      <c r="C46" s="436"/>
      <c r="D46" s="433"/>
    </row>
    <row r="47" spans="1:4" ht="12.75">
      <c r="A47" s="440" t="s">
        <v>505</v>
      </c>
      <c r="B47" s="435">
        <v>231</v>
      </c>
      <c r="C47" s="436">
        <v>23000</v>
      </c>
      <c r="D47" s="433">
        <v>5320667</v>
      </c>
    </row>
    <row r="48" spans="1:4" ht="12.75">
      <c r="A48" s="440" t="s">
        <v>506</v>
      </c>
      <c r="B48" s="435">
        <v>239</v>
      </c>
      <c r="C48" s="436">
        <v>32200</v>
      </c>
      <c r="D48" s="433">
        <v>7685067</v>
      </c>
    </row>
    <row r="49" spans="1:4" ht="12.75">
      <c r="A49" s="434" t="s">
        <v>507</v>
      </c>
      <c r="B49" s="435"/>
      <c r="C49" s="436"/>
      <c r="D49" s="433"/>
    </row>
    <row r="50" spans="1:4" ht="12.75">
      <c r="A50" s="437" t="s">
        <v>508</v>
      </c>
      <c r="B50" s="435"/>
      <c r="C50" s="436"/>
      <c r="D50" s="433"/>
    </row>
    <row r="51" spans="1:5" ht="12.75">
      <c r="A51" s="439" t="s">
        <v>509</v>
      </c>
      <c r="B51" s="435">
        <v>265</v>
      </c>
      <c r="C51" s="442"/>
      <c r="D51" s="433">
        <v>18275000</v>
      </c>
      <c r="E51" s="443"/>
    </row>
    <row r="52" spans="1:4" ht="12.75">
      <c r="A52" s="439" t="s">
        <v>510</v>
      </c>
      <c r="B52" s="435">
        <v>236</v>
      </c>
      <c r="C52" s="436"/>
      <c r="D52" s="433">
        <v>19125000</v>
      </c>
    </row>
    <row r="53" spans="1:4" ht="12.75">
      <c r="A53" s="437" t="s">
        <v>486</v>
      </c>
      <c r="B53" s="435"/>
      <c r="C53" s="436"/>
      <c r="D53" s="433"/>
    </row>
    <row r="54" spans="1:4" ht="12.75">
      <c r="A54" s="439" t="s">
        <v>511</v>
      </c>
      <c r="B54" s="435">
        <v>360</v>
      </c>
      <c r="C54" s="436"/>
      <c r="D54" s="433">
        <v>17510000</v>
      </c>
    </row>
    <row r="55" spans="1:4" ht="12.75">
      <c r="A55" s="439" t="s">
        <v>512</v>
      </c>
      <c r="B55" s="435">
        <v>174</v>
      </c>
      <c r="C55" s="436"/>
      <c r="D55" s="433">
        <v>10625000</v>
      </c>
    </row>
    <row r="56" spans="1:4" ht="12.75">
      <c r="A56" s="439" t="s">
        <v>513</v>
      </c>
      <c r="B56" s="435">
        <v>174</v>
      </c>
      <c r="C56" s="436"/>
      <c r="D56" s="433">
        <v>12835000</v>
      </c>
    </row>
    <row r="57" spans="1:4" ht="12.75">
      <c r="A57" s="439" t="s">
        <v>514</v>
      </c>
      <c r="B57" s="435">
        <v>320</v>
      </c>
      <c r="C57" s="436"/>
      <c r="D57" s="433">
        <v>18360000</v>
      </c>
    </row>
    <row r="58" spans="1:4" ht="12.75">
      <c r="A58" s="439" t="s">
        <v>515</v>
      </c>
      <c r="B58" s="435">
        <v>400</v>
      </c>
      <c r="C58" s="436"/>
      <c r="D58" s="433">
        <v>29920000</v>
      </c>
    </row>
    <row r="59" spans="1:4" ht="12.75">
      <c r="A59" s="437" t="s">
        <v>493</v>
      </c>
      <c r="B59" s="435"/>
      <c r="C59" s="436"/>
      <c r="D59" s="250"/>
    </row>
    <row r="60" spans="1:4" ht="12" customHeight="1" thickBot="1">
      <c r="A60" s="534" t="s">
        <v>516</v>
      </c>
      <c r="B60" s="466">
        <v>568</v>
      </c>
      <c r="C60" s="444"/>
      <c r="D60" s="535">
        <v>40205000</v>
      </c>
    </row>
    <row r="61" spans="1:4" ht="0.75" customHeight="1" hidden="1" thickBot="1">
      <c r="A61" s="445"/>
      <c r="B61" s="446"/>
      <c r="C61" s="447"/>
      <c r="D61" s="448"/>
    </row>
    <row r="62" spans="1:4" ht="12.75" customHeight="1" hidden="1" thickBot="1">
      <c r="A62" s="445"/>
      <c r="B62" s="446"/>
      <c r="C62" s="447"/>
      <c r="D62" s="448"/>
    </row>
    <row r="63" spans="1:4" ht="12.75">
      <c r="A63" s="563" t="s">
        <v>17</v>
      </c>
      <c r="B63" s="566" t="s">
        <v>468</v>
      </c>
      <c r="C63" s="569" t="s">
        <v>469</v>
      </c>
      <c r="D63" s="563" t="s">
        <v>470</v>
      </c>
    </row>
    <row r="64" spans="1:4" ht="12.75">
      <c r="A64" s="564"/>
      <c r="B64" s="567"/>
      <c r="C64" s="570"/>
      <c r="D64" s="564"/>
    </row>
    <row r="65" spans="1:4" ht="9.75" customHeight="1" thickBot="1">
      <c r="A65" s="565"/>
      <c r="B65" s="568"/>
      <c r="C65" s="571"/>
      <c r="D65" s="565"/>
    </row>
    <row r="66" spans="1:4" ht="14.25" customHeight="1">
      <c r="A66" s="449" t="s">
        <v>517</v>
      </c>
      <c r="B66" s="435">
        <v>388</v>
      </c>
      <c r="C66" s="450"/>
      <c r="D66" s="451">
        <v>35020000</v>
      </c>
    </row>
    <row r="67" spans="1:4" ht="14.25" customHeight="1">
      <c r="A67" s="437" t="s">
        <v>497</v>
      </c>
      <c r="B67" s="435"/>
      <c r="C67" s="452"/>
      <c r="D67" s="433"/>
    </row>
    <row r="68" spans="1:4" ht="12.75">
      <c r="A68" s="440" t="s">
        <v>518</v>
      </c>
      <c r="B68" s="435">
        <v>210</v>
      </c>
      <c r="C68" s="436"/>
      <c r="D68" s="250">
        <v>12920000</v>
      </c>
    </row>
    <row r="69" spans="1:4" ht="12.75">
      <c r="A69" s="440" t="s">
        <v>519</v>
      </c>
      <c r="B69" s="435">
        <v>150</v>
      </c>
      <c r="C69" s="436"/>
      <c r="D69" s="433">
        <v>9945000</v>
      </c>
    </row>
    <row r="70" spans="1:4" ht="12.75">
      <c r="A70" s="441" t="s">
        <v>500</v>
      </c>
      <c r="B70" s="435"/>
      <c r="C70" s="436"/>
      <c r="D70" s="433"/>
    </row>
    <row r="71" spans="1:4" ht="12.75">
      <c r="A71" s="440" t="s">
        <v>501</v>
      </c>
      <c r="B71" s="435">
        <v>162</v>
      </c>
      <c r="C71" s="436"/>
      <c r="D71" s="433">
        <v>2890000</v>
      </c>
    </row>
    <row r="72" spans="1:4" ht="12.75">
      <c r="A72" s="441" t="s">
        <v>502</v>
      </c>
      <c r="B72" s="435"/>
      <c r="C72" s="436"/>
      <c r="D72" s="433"/>
    </row>
    <row r="73" spans="1:4" ht="12.75">
      <c r="A73" s="440" t="s">
        <v>503</v>
      </c>
      <c r="B73" s="435">
        <v>160</v>
      </c>
      <c r="C73" s="436"/>
      <c r="D73" s="433">
        <v>7055000</v>
      </c>
    </row>
    <row r="74" spans="1:4" ht="12.75">
      <c r="A74" s="441" t="s">
        <v>504</v>
      </c>
      <c r="B74" s="435"/>
      <c r="C74" s="436"/>
      <c r="D74" s="433"/>
    </row>
    <row r="75" spans="1:4" ht="12.75">
      <c r="A75" s="440" t="s">
        <v>520</v>
      </c>
      <c r="B75" s="435">
        <v>230</v>
      </c>
      <c r="C75" s="436"/>
      <c r="D75" s="433">
        <v>1870000</v>
      </c>
    </row>
    <row r="76" spans="1:4" ht="12.75">
      <c r="A76" s="440" t="s">
        <v>521</v>
      </c>
      <c r="B76" s="435">
        <v>80</v>
      </c>
      <c r="C76" s="436"/>
      <c r="D76" s="433">
        <v>425000</v>
      </c>
    </row>
    <row r="77" spans="1:4" ht="12.75">
      <c r="A77" s="440" t="s">
        <v>522</v>
      </c>
      <c r="B77" s="435">
        <v>205</v>
      </c>
      <c r="C77" s="436"/>
      <c r="D77" s="433">
        <v>2210000</v>
      </c>
    </row>
    <row r="78" spans="1:4" ht="12.75">
      <c r="A78" s="440" t="s">
        <v>523</v>
      </c>
      <c r="B78" s="435">
        <v>115</v>
      </c>
      <c r="C78" s="436"/>
      <c r="D78" s="433">
        <v>1530000</v>
      </c>
    </row>
    <row r="79" spans="1:4" ht="12.75">
      <c r="A79" s="440" t="s">
        <v>524</v>
      </c>
      <c r="B79" s="435">
        <v>76</v>
      </c>
      <c r="C79" s="436"/>
      <c r="D79" s="433">
        <v>1105000</v>
      </c>
    </row>
    <row r="80" spans="1:4" ht="12.75">
      <c r="A80" s="438" t="s">
        <v>220</v>
      </c>
      <c r="B80" s="435"/>
      <c r="C80" s="436"/>
      <c r="D80" s="433"/>
    </row>
    <row r="81" spans="1:4" ht="12.75">
      <c r="A81" s="434" t="s">
        <v>482</v>
      </c>
      <c r="B81" s="435"/>
      <c r="C81" s="436"/>
      <c r="D81" s="433"/>
    </row>
    <row r="82" spans="1:4" ht="12.75">
      <c r="A82" s="440" t="s">
        <v>525</v>
      </c>
      <c r="B82" s="435">
        <v>123</v>
      </c>
      <c r="C82" s="436">
        <v>40000</v>
      </c>
      <c r="D82" s="433">
        <v>4906667</v>
      </c>
    </row>
    <row r="83" spans="1:4" ht="27" customHeight="1">
      <c r="A83" s="440" t="s">
        <v>526</v>
      </c>
      <c r="B83" s="435">
        <v>96</v>
      </c>
      <c r="C83" s="436">
        <v>112000</v>
      </c>
      <c r="D83" s="433">
        <v>10752000</v>
      </c>
    </row>
    <row r="84" spans="1:4" ht="12.75">
      <c r="A84" s="440" t="s">
        <v>527</v>
      </c>
      <c r="B84" s="435">
        <v>28</v>
      </c>
      <c r="C84" s="436">
        <v>67200</v>
      </c>
      <c r="D84" s="433">
        <v>1881600</v>
      </c>
    </row>
    <row r="85" spans="1:4" ht="12.75">
      <c r="A85" s="440" t="s">
        <v>528</v>
      </c>
      <c r="B85" s="435">
        <v>49</v>
      </c>
      <c r="C85" s="436">
        <v>22400</v>
      </c>
      <c r="D85" s="433">
        <v>1090133</v>
      </c>
    </row>
    <row r="86" spans="1:4" ht="25.5">
      <c r="A86" s="440" t="s">
        <v>529</v>
      </c>
      <c r="B86" s="435">
        <v>3</v>
      </c>
      <c r="C86" s="436">
        <v>240000</v>
      </c>
      <c r="D86" s="433">
        <v>640000</v>
      </c>
    </row>
    <row r="87" spans="1:4" ht="12.75">
      <c r="A87" s="440" t="s">
        <v>530</v>
      </c>
      <c r="B87" s="435">
        <v>2</v>
      </c>
      <c r="C87" s="436">
        <v>384000</v>
      </c>
      <c r="D87" s="433">
        <v>768000</v>
      </c>
    </row>
    <row r="88" spans="1:4" ht="38.25">
      <c r="A88" s="440" t="s">
        <v>531</v>
      </c>
      <c r="B88" s="435">
        <v>41</v>
      </c>
      <c r="C88" s="436">
        <v>192000</v>
      </c>
      <c r="D88" s="433">
        <v>7936000</v>
      </c>
    </row>
    <row r="89" spans="1:4" ht="12.75">
      <c r="A89" s="440" t="s">
        <v>532</v>
      </c>
      <c r="B89" s="435">
        <v>221</v>
      </c>
      <c r="C89" s="436">
        <v>45000</v>
      </c>
      <c r="D89" s="433">
        <v>9930000</v>
      </c>
    </row>
    <row r="90" spans="1:4" ht="12.75" customHeight="1">
      <c r="A90" s="440" t="s">
        <v>533</v>
      </c>
      <c r="B90" s="435">
        <v>70</v>
      </c>
      <c r="C90" s="436">
        <v>71500</v>
      </c>
      <c r="D90" s="433">
        <v>5005000</v>
      </c>
    </row>
    <row r="91" spans="1:4" ht="12.75">
      <c r="A91" s="440" t="s">
        <v>534</v>
      </c>
      <c r="B91" s="435">
        <v>20</v>
      </c>
      <c r="C91" s="436">
        <v>71500</v>
      </c>
      <c r="D91" s="433">
        <v>1430000</v>
      </c>
    </row>
    <row r="92" spans="1:4" ht="12.75">
      <c r="A92" s="440" t="s">
        <v>535</v>
      </c>
      <c r="B92" s="435">
        <v>311</v>
      </c>
      <c r="C92" s="436">
        <v>15000</v>
      </c>
      <c r="D92" s="433">
        <v>4660000</v>
      </c>
    </row>
    <row r="93" spans="1:4" ht="12.75">
      <c r="A93" s="434" t="s">
        <v>507</v>
      </c>
      <c r="B93" s="435"/>
      <c r="C93" s="436"/>
      <c r="D93" s="433"/>
    </row>
    <row r="94" spans="1:4" ht="12.75">
      <c r="A94" s="440" t="s">
        <v>525</v>
      </c>
      <c r="B94" s="435">
        <v>77</v>
      </c>
      <c r="C94" s="436">
        <v>40000</v>
      </c>
      <c r="D94" s="433">
        <v>3066667</v>
      </c>
    </row>
    <row r="95" spans="1:4" ht="24.75" customHeight="1">
      <c r="A95" s="440" t="s">
        <v>526</v>
      </c>
      <c r="B95" s="435">
        <v>53</v>
      </c>
      <c r="C95" s="436">
        <v>112000</v>
      </c>
      <c r="D95" s="433">
        <v>5973333</v>
      </c>
    </row>
    <row r="96" spans="1:4" ht="12.75">
      <c r="A96" s="440" t="s">
        <v>527</v>
      </c>
      <c r="B96" s="435">
        <v>17</v>
      </c>
      <c r="C96" s="436">
        <v>67200</v>
      </c>
      <c r="D96" s="433">
        <v>1120000</v>
      </c>
    </row>
    <row r="97" spans="1:4" ht="12.75">
      <c r="A97" s="440" t="s">
        <v>528</v>
      </c>
      <c r="B97" s="435">
        <v>27</v>
      </c>
      <c r="C97" s="436">
        <v>22400</v>
      </c>
      <c r="D97" s="433">
        <v>597333</v>
      </c>
    </row>
    <row r="98" spans="1:4" ht="23.25" customHeight="1">
      <c r="A98" s="440" t="s">
        <v>536</v>
      </c>
      <c r="B98" s="435">
        <v>19</v>
      </c>
      <c r="C98" s="436">
        <v>144000</v>
      </c>
      <c r="D98" s="433">
        <v>2736000</v>
      </c>
    </row>
    <row r="99" spans="1:4" ht="12.75">
      <c r="A99" s="440" t="s">
        <v>532</v>
      </c>
      <c r="B99" s="435">
        <v>113</v>
      </c>
      <c r="C99" s="436">
        <v>45000</v>
      </c>
      <c r="D99" s="433">
        <v>5070000</v>
      </c>
    </row>
    <row r="100" spans="1:4" ht="25.5">
      <c r="A100" s="440" t="s">
        <v>537</v>
      </c>
      <c r="B100" s="435">
        <v>43</v>
      </c>
      <c r="C100" s="436">
        <v>71500</v>
      </c>
      <c r="D100" s="433">
        <v>3098333</v>
      </c>
    </row>
    <row r="101" spans="1:4" ht="12.75">
      <c r="A101" s="440" t="s">
        <v>534</v>
      </c>
      <c r="B101" s="435">
        <v>8</v>
      </c>
      <c r="C101" s="436">
        <v>71500</v>
      </c>
      <c r="D101" s="433">
        <v>595833</v>
      </c>
    </row>
    <row r="102" spans="1:4" ht="15" customHeight="1">
      <c r="A102" s="440" t="s">
        <v>538</v>
      </c>
      <c r="B102" s="435"/>
      <c r="C102" s="436">
        <v>51000</v>
      </c>
      <c r="D102" s="433">
        <v>2754000</v>
      </c>
    </row>
    <row r="103" spans="1:4" ht="12.75">
      <c r="A103" s="440" t="s">
        <v>535</v>
      </c>
      <c r="B103" s="435">
        <v>157</v>
      </c>
      <c r="C103" s="436">
        <v>18000</v>
      </c>
      <c r="D103" s="433">
        <v>2820000</v>
      </c>
    </row>
    <row r="104" spans="1:4" ht="12" customHeight="1">
      <c r="A104" s="434" t="s">
        <v>539</v>
      </c>
      <c r="B104" s="435"/>
      <c r="C104" s="436"/>
      <c r="D104" s="433"/>
    </row>
    <row r="105" spans="1:4" ht="12.75">
      <c r="A105" s="434" t="s">
        <v>482</v>
      </c>
      <c r="B105" s="435"/>
      <c r="C105" s="436"/>
      <c r="D105" s="433"/>
    </row>
    <row r="106" spans="1:4" ht="12.75">
      <c r="A106" s="440" t="s">
        <v>540</v>
      </c>
      <c r="B106" s="435">
        <v>772</v>
      </c>
      <c r="C106" s="436">
        <v>55000</v>
      </c>
      <c r="D106" s="433">
        <v>42460000</v>
      </c>
    </row>
    <row r="107" spans="1:4" ht="12.75">
      <c r="A107" s="434" t="s">
        <v>507</v>
      </c>
      <c r="B107" s="435"/>
      <c r="C107" s="436"/>
      <c r="D107" s="433"/>
    </row>
    <row r="108" spans="1:4" ht="12.75">
      <c r="A108" s="440" t="s">
        <v>540</v>
      </c>
      <c r="B108" s="435">
        <v>386</v>
      </c>
      <c r="C108" s="436">
        <v>55000</v>
      </c>
      <c r="D108" s="433">
        <v>21230000</v>
      </c>
    </row>
    <row r="109" spans="1:4" ht="25.5">
      <c r="A109" s="440" t="s">
        <v>541</v>
      </c>
      <c r="B109" s="435">
        <v>79</v>
      </c>
      <c r="C109" s="436">
        <v>16000</v>
      </c>
      <c r="D109" s="433">
        <f>B109*C109</f>
        <v>1264000</v>
      </c>
    </row>
    <row r="110" spans="1:4" ht="12.75">
      <c r="A110" s="440" t="s">
        <v>542</v>
      </c>
      <c r="B110" s="435">
        <v>1478</v>
      </c>
      <c r="C110" s="436">
        <v>10000</v>
      </c>
      <c r="D110" s="433">
        <f>B110*C110</f>
        <v>14780000</v>
      </c>
    </row>
    <row r="111" spans="1:4" ht="12.75">
      <c r="A111" s="440" t="s">
        <v>543</v>
      </c>
      <c r="B111" s="435">
        <v>2744</v>
      </c>
      <c r="C111" s="436">
        <v>1000</v>
      </c>
      <c r="D111" s="433">
        <f>B111*C111</f>
        <v>2744000</v>
      </c>
    </row>
    <row r="112" spans="1:4" ht="13.5" thickBot="1">
      <c r="A112" s="453" t="s">
        <v>544</v>
      </c>
      <c r="B112" s="454">
        <v>53</v>
      </c>
      <c r="C112" s="455">
        <v>186000</v>
      </c>
      <c r="D112" s="448">
        <v>9920000</v>
      </c>
    </row>
    <row r="113" spans="1:5" ht="21.75" customHeight="1" thickBot="1">
      <c r="A113" s="456" t="s">
        <v>545</v>
      </c>
      <c r="B113" s="457"/>
      <c r="C113" s="458"/>
      <c r="D113" s="458">
        <f>SUM(D10:D112)</f>
        <v>1073040959</v>
      </c>
      <c r="E113" s="459"/>
    </row>
    <row r="114" spans="1:5" ht="31.5" customHeight="1">
      <c r="A114" s="555" t="s">
        <v>17</v>
      </c>
      <c r="B114" s="559" t="s">
        <v>468</v>
      </c>
      <c r="C114" s="555" t="s">
        <v>469</v>
      </c>
      <c r="D114" s="555" t="s">
        <v>470</v>
      </c>
      <c r="E114" s="7"/>
    </row>
    <row r="115" spans="1:4" ht="13.5" customHeight="1" thickBot="1">
      <c r="A115" s="556"/>
      <c r="B115" s="560"/>
      <c r="C115" s="556"/>
      <c r="D115" s="556"/>
    </row>
    <row r="116" spans="1:4" ht="13.5" customHeight="1" hidden="1" thickBot="1">
      <c r="A116" s="558"/>
      <c r="B116" s="561"/>
      <c r="C116" s="557"/>
      <c r="D116" s="557"/>
    </row>
    <row r="117" spans="1:4" ht="27" customHeight="1">
      <c r="A117" s="460" t="s">
        <v>546</v>
      </c>
      <c r="B117" s="427"/>
      <c r="C117" s="428"/>
      <c r="D117" s="429"/>
    </row>
    <row r="118" spans="1:4" ht="12.75">
      <c r="A118" s="437" t="s">
        <v>547</v>
      </c>
      <c r="B118" s="435">
        <v>193</v>
      </c>
      <c r="C118" s="436">
        <v>11700</v>
      </c>
      <c r="D118" s="250">
        <v>2262000</v>
      </c>
    </row>
    <row r="119" spans="1:4" ht="12.75">
      <c r="A119" s="437" t="s">
        <v>548</v>
      </c>
      <c r="B119" s="435">
        <v>98</v>
      </c>
      <c r="C119" s="436">
        <v>11700</v>
      </c>
      <c r="D119" s="433">
        <v>1142700</v>
      </c>
    </row>
    <row r="120" spans="1:4" ht="12.75">
      <c r="A120" s="437" t="s">
        <v>549</v>
      </c>
      <c r="B120" s="435"/>
      <c r="C120" s="436"/>
      <c r="D120" s="433"/>
    </row>
    <row r="121" spans="1:4" ht="12.75">
      <c r="A121" s="461" t="s">
        <v>550</v>
      </c>
      <c r="B121" s="435">
        <v>6</v>
      </c>
      <c r="C121" s="436">
        <v>1020000</v>
      </c>
      <c r="D121" s="433">
        <v>6120000</v>
      </c>
    </row>
    <row r="122" spans="1:4" ht="12.75">
      <c r="A122" s="152" t="s">
        <v>551</v>
      </c>
      <c r="B122" s="454">
        <v>3</v>
      </c>
      <c r="C122" s="455">
        <v>1200000</v>
      </c>
      <c r="D122" s="462">
        <v>3400000</v>
      </c>
    </row>
    <row r="123" spans="1:4" ht="12.75">
      <c r="A123" s="152" t="s">
        <v>552</v>
      </c>
      <c r="B123" s="463"/>
      <c r="C123" s="464"/>
      <c r="D123" s="462">
        <v>31838041</v>
      </c>
    </row>
    <row r="124" spans="1:4" ht="13.5" thickBot="1">
      <c r="A124" s="465" t="s">
        <v>553</v>
      </c>
      <c r="B124" s="466"/>
      <c r="C124" s="444"/>
      <c r="D124" s="467">
        <f>SUM(D118:D123)</f>
        <v>44762741</v>
      </c>
    </row>
    <row r="125" spans="1:4" ht="13.5" thickBot="1">
      <c r="A125" s="465" t="s">
        <v>554</v>
      </c>
      <c r="B125" s="468"/>
      <c r="C125" s="469"/>
      <c r="D125" s="470">
        <f>SUM(D113,D124)</f>
        <v>1117803700</v>
      </c>
    </row>
  </sheetData>
  <mergeCells count="14">
    <mergeCell ref="C1:D1"/>
    <mergeCell ref="C2:D2"/>
    <mergeCell ref="A63:A65"/>
    <mergeCell ref="B63:B65"/>
    <mergeCell ref="C63:C65"/>
    <mergeCell ref="D63:D65"/>
    <mergeCell ref="A6:A8"/>
    <mergeCell ref="B6:B8"/>
    <mergeCell ref="C6:C8"/>
    <mergeCell ref="D6:D8"/>
    <mergeCell ref="C114:C116"/>
    <mergeCell ref="D114:D116"/>
    <mergeCell ref="A114:A116"/>
    <mergeCell ref="B114:B116"/>
  </mergeCells>
  <printOptions horizontalCentered="1"/>
  <pageMargins left="0.3937007874015748" right="0.3937007874015748" top="0.4724409448818898" bottom="0.35433070866141736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C1">
      <selection activeCell="P11" sqref="P11"/>
    </sheetView>
  </sheetViews>
  <sheetFormatPr defaultColWidth="9.140625" defaultRowHeight="12.75"/>
  <cols>
    <col min="1" max="1" width="21.140625" style="315" customWidth="1"/>
    <col min="2" max="2" width="6.8515625" style="315" customWidth="1"/>
    <col min="3" max="3" width="6.7109375" style="315" customWidth="1"/>
    <col min="4" max="4" width="7.00390625" style="315" customWidth="1"/>
    <col min="5" max="5" width="8.28125" style="315" customWidth="1"/>
    <col min="6" max="6" width="9.140625" style="315" customWidth="1"/>
    <col min="7" max="7" width="9.28125" style="315" customWidth="1"/>
    <col min="8" max="8" width="8.8515625" style="315" customWidth="1"/>
    <col min="9" max="9" width="8.28125" style="315" customWidth="1"/>
    <col min="10" max="10" width="7.421875" style="315" bestFit="1" customWidth="1"/>
    <col min="11" max="11" width="8.421875" style="315" customWidth="1"/>
    <col min="12" max="12" width="6.421875" style="315" customWidth="1"/>
    <col min="13" max="15" width="8.8515625" style="315" bestFit="1" customWidth="1"/>
    <col min="16" max="16" width="9.57421875" style="315" customWidth="1"/>
    <col min="17" max="16384" width="9.140625" style="315" customWidth="1"/>
  </cols>
  <sheetData>
    <row r="1" spans="1:16" ht="12.75">
      <c r="A1" s="314"/>
      <c r="B1" s="314"/>
      <c r="C1" s="314"/>
      <c r="D1" s="314"/>
      <c r="E1" s="314"/>
      <c r="F1" s="314"/>
      <c r="G1" s="314"/>
      <c r="H1" s="314"/>
      <c r="I1" s="314"/>
      <c r="K1" s="316"/>
      <c r="L1" s="316"/>
      <c r="M1" s="47" t="s">
        <v>311</v>
      </c>
      <c r="N1" s="47"/>
      <c r="O1" s="47"/>
      <c r="P1" s="47"/>
    </row>
    <row r="2" spans="1:16" ht="12.75">
      <c r="A2" s="314"/>
      <c r="B2" s="314"/>
      <c r="C2" s="314"/>
      <c r="D2" s="314"/>
      <c r="E2" s="314"/>
      <c r="F2" s="314"/>
      <c r="G2" s="314"/>
      <c r="H2" s="314"/>
      <c r="I2" s="314"/>
      <c r="J2" s="317"/>
      <c r="K2" s="317"/>
      <c r="L2" s="317"/>
      <c r="M2" s="37" t="s">
        <v>270</v>
      </c>
      <c r="N2" s="37"/>
      <c r="O2" s="37"/>
      <c r="P2" s="37"/>
    </row>
    <row r="3" spans="1:16" ht="12.75">
      <c r="A3" s="314"/>
      <c r="B3" s="314"/>
      <c r="C3" s="314"/>
      <c r="D3" s="314"/>
      <c r="E3" s="314"/>
      <c r="F3" s="314"/>
      <c r="G3" s="314"/>
      <c r="H3" s="314"/>
      <c r="I3" s="314"/>
      <c r="J3" s="317"/>
      <c r="K3" s="317"/>
      <c r="L3" s="317"/>
      <c r="M3" s="317"/>
      <c r="N3" s="317"/>
      <c r="O3" s="317"/>
      <c r="P3" s="318"/>
    </row>
    <row r="4" spans="1:16" ht="19.5">
      <c r="A4" s="319" t="s">
        <v>271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6" ht="19.5">
      <c r="A5" s="319" t="s">
        <v>272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16" ht="13.5" thickBot="1">
      <c r="A6" s="314"/>
      <c r="B6" s="320"/>
      <c r="C6" s="320"/>
      <c r="D6" s="320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21" t="s">
        <v>0</v>
      </c>
    </row>
    <row r="7" spans="1:16" ht="15.75" customHeight="1" thickBot="1">
      <c r="A7" s="322"/>
      <c r="B7" s="323" t="s">
        <v>273</v>
      </c>
      <c r="C7" s="324" t="s">
        <v>274</v>
      </c>
      <c r="D7" s="324"/>
      <c r="E7" s="576" t="s">
        <v>275</v>
      </c>
      <c r="F7" s="577"/>
      <c r="G7" s="578"/>
      <c r="H7" s="576" t="s">
        <v>276</v>
      </c>
      <c r="I7" s="577"/>
      <c r="J7" s="577"/>
      <c r="K7" s="577"/>
      <c r="L7" s="577"/>
      <c r="M7" s="578"/>
      <c r="N7" s="501" t="s">
        <v>277</v>
      </c>
      <c r="O7" s="574"/>
      <c r="P7" s="575"/>
    </row>
    <row r="8" spans="1:16" ht="15.75" customHeight="1">
      <c r="A8" s="325" t="s">
        <v>278</v>
      </c>
      <c r="B8" s="326" t="s">
        <v>279</v>
      </c>
      <c r="C8" s="326" t="s">
        <v>280</v>
      </c>
      <c r="D8" s="326" t="s">
        <v>281</v>
      </c>
      <c r="E8" s="327" t="s">
        <v>282</v>
      </c>
      <c r="F8" s="328" t="s">
        <v>283</v>
      </c>
      <c r="G8" s="329" t="s">
        <v>284</v>
      </c>
      <c r="H8" s="327" t="s">
        <v>285</v>
      </c>
      <c r="I8" s="328" t="s">
        <v>286</v>
      </c>
      <c r="J8" s="328" t="s">
        <v>287</v>
      </c>
      <c r="K8" s="330" t="s">
        <v>288</v>
      </c>
      <c r="L8" s="330" t="s">
        <v>26</v>
      </c>
      <c r="M8" s="329" t="s">
        <v>284</v>
      </c>
      <c r="N8" s="331" t="s">
        <v>289</v>
      </c>
      <c r="O8" s="330" t="s">
        <v>290</v>
      </c>
      <c r="P8" s="329" t="s">
        <v>291</v>
      </c>
    </row>
    <row r="9" spans="1:16" ht="15.75" customHeight="1" thickBot="1">
      <c r="A9" s="351" t="s">
        <v>292</v>
      </c>
      <c r="B9" s="352" t="s">
        <v>293</v>
      </c>
      <c r="C9" s="353">
        <v>39448</v>
      </c>
      <c r="D9" s="353">
        <v>39813</v>
      </c>
      <c r="E9" s="354" t="s">
        <v>294</v>
      </c>
      <c r="F9" s="355" t="s">
        <v>295</v>
      </c>
      <c r="G9" s="356" t="s">
        <v>296</v>
      </c>
      <c r="H9" s="354" t="s">
        <v>297</v>
      </c>
      <c r="I9" s="355" t="s">
        <v>298</v>
      </c>
      <c r="J9" s="355" t="s">
        <v>36</v>
      </c>
      <c r="K9" s="357" t="s">
        <v>299</v>
      </c>
      <c r="L9" s="357" t="s">
        <v>36</v>
      </c>
      <c r="M9" s="356" t="s">
        <v>300</v>
      </c>
      <c r="N9" s="358" t="s">
        <v>301</v>
      </c>
      <c r="O9" s="357" t="s">
        <v>301</v>
      </c>
      <c r="P9" s="356" t="s">
        <v>302</v>
      </c>
    </row>
    <row r="10" spans="1:16" s="332" customFormat="1" ht="18" customHeight="1">
      <c r="A10" s="333" t="s">
        <v>303</v>
      </c>
      <c r="B10" s="359"/>
      <c r="C10" s="618">
        <v>65</v>
      </c>
      <c r="D10" s="618">
        <v>60</v>
      </c>
      <c r="E10" s="619">
        <v>81679</v>
      </c>
      <c r="F10" s="619">
        <f aca="true" t="shared" si="0" ref="F10:F18">M10-E10</f>
        <v>291176</v>
      </c>
      <c r="G10" s="620">
        <f aca="true" t="shared" si="1" ref="G10:G18">SUM(E10:F10)</f>
        <v>372855</v>
      </c>
      <c r="H10" s="621">
        <v>135155</v>
      </c>
      <c r="I10" s="619">
        <v>45943</v>
      </c>
      <c r="J10" s="619">
        <v>191757</v>
      </c>
      <c r="K10" s="622"/>
      <c r="L10" s="622"/>
      <c r="M10" s="620">
        <f aca="true" t="shared" si="2" ref="M10:M18">SUM(H10:L10)</f>
        <v>372855</v>
      </c>
      <c r="N10" s="621">
        <f aca="true" t="shared" si="3" ref="N10:N18">F10</f>
        <v>291176</v>
      </c>
      <c r="O10" s="623">
        <v>71194</v>
      </c>
      <c r="P10" s="624">
        <f aca="true" t="shared" si="4" ref="P10:P18">N10-O10</f>
        <v>219982</v>
      </c>
    </row>
    <row r="11" spans="1:16" s="341" customFormat="1" ht="18" customHeight="1">
      <c r="A11" s="334" t="s">
        <v>199</v>
      </c>
      <c r="B11" s="363">
        <v>502</v>
      </c>
      <c r="C11" s="360">
        <v>61</v>
      </c>
      <c r="D11" s="360">
        <v>61</v>
      </c>
      <c r="E11" s="335">
        <v>3344</v>
      </c>
      <c r="F11" s="336">
        <f t="shared" si="0"/>
        <v>189787</v>
      </c>
      <c r="G11" s="337">
        <f t="shared" si="1"/>
        <v>193131</v>
      </c>
      <c r="H11" s="338">
        <v>132482</v>
      </c>
      <c r="I11" s="339">
        <v>43205</v>
      </c>
      <c r="J11" s="339">
        <v>17444</v>
      </c>
      <c r="K11" s="339"/>
      <c r="L11" s="339"/>
      <c r="M11" s="337">
        <f t="shared" si="2"/>
        <v>193131</v>
      </c>
      <c r="N11" s="338">
        <f t="shared" si="3"/>
        <v>189787</v>
      </c>
      <c r="O11" s="616">
        <v>120185</v>
      </c>
      <c r="P11" s="340">
        <f t="shared" si="4"/>
        <v>69602</v>
      </c>
    </row>
    <row r="12" spans="1:16" s="341" customFormat="1" ht="18" customHeight="1">
      <c r="A12" s="334" t="s">
        <v>304</v>
      </c>
      <c r="B12" s="363">
        <v>1077</v>
      </c>
      <c r="C12" s="360">
        <v>11.8</v>
      </c>
      <c r="D12" s="360">
        <v>10.5</v>
      </c>
      <c r="E12" s="335">
        <v>3000</v>
      </c>
      <c r="F12" s="336">
        <f t="shared" si="0"/>
        <v>36367</v>
      </c>
      <c r="G12" s="337">
        <f t="shared" si="1"/>
        <v>39367</v>
      </c>
      <c r="H12" s="338">
        <v>27163</v>
      </c>
      <c r="I12" s="339">
        <v>8830</v>
      </c>
      <c r="J12" s="339">
        <v>3374</v>
      </c>
      <c r="K12" s="339"/>
      <c r="L12" s="339"/>
      <c r="M12" s="337">
        <f t="shared" si="2"/>
        <v>39367</v>
      </c>
      <c r="N12" s="338">
        <f t="shared" si="3"/>
        <v>36367</v>
      </c>
      <c r="O12" s="616">
        <v>9625</v>
      </c>
      <c r="P12" s="340">
        <f t="shared" si="4"/>
        <v>26742</v>
      </c>
    </row>
    <row r="13" spans="1:16" ht="18" customHeight="1">
      <c r="A13" s="334" t="s">
        <v>305</v>
      </c>
      <c r="B13" s="364">
        <v>1425</v>
      </c>
      <c r="C13" s="361">
        <v>147</v>
      </c>
      <c r="D13" s="361">
        <v>147</v>
      </c>
      <c r="E13" s="336">
        <v>5848</v>
      </c>
      <c r="F13" s="336">
        <f t="shared" si="0"/>
        <v>493593</v>
      </c>
      <c r="G13" s="337">
        <f t="shared" si="1"/>
        <v>499441</v>
      </c>
      <c r="H13" s="342">
        <v>331255</v>
      </c>
      <c r="I13" s="336">
        <v>107957</v>
      </c>
      <c r="J13" s="336">
        <v>49111</v>
      </c>
      <c r="K13" s="336">
        <v>11118</v>
      </c>
      <c r="L13" s="336"/>
      <c r="M13" s="337">
        <f t="shared" si="2"/>
        <v>499441</v>
      </c>
      <c r="N13" s="338">
        <f t="shared" si="3"/>
        <v>493593</v>
      </c>
      <c r="O13" s="617">
        <v>338547</v>
      </c>
      <c r="P13" s="340">
        <f t="shared" si="4"/>
        <v>155046</v>
      </c>
    </row>
    <row r="14" spans="1:16" ht="18" customHeight="1">
      <c r="A14" s="343" t="s">
        <v>306</v>
      </c>
      <c r="B14" s="364">
        <v>350</v>
      </c>
      <c r="C14" s="361">
        <v>33.5</v>
      </c>
      <c r="D14" s="361">
        <v>33.5</v>
      </c>
      <c r="E14" s="336">
        <v>1144</v>
      </c>
      <c r="F14" s="336">
        <f t="shared" si="0"/>
        <v>116026</v>
      </c>
      <c r="G14" s="337">
        <f t="shared" si="1"/>
        <v>117170</v>
      </c>
      <c r="H14" s="342">
        <v>79013</v>
      </c>
      <c r="I14" s="336">
        <v>25737</v>
      </c>
      <c r="J14" s="336">
        <v>10547</v>
      </c>
      <c r="K14" s="336">
        <v>1873</v>
      </c>
      <c r="L14" s="336"/>
      <c r="M14" s="337">
        <f t="shared" si="2"/>
        <v>117170</v>
      </c>
      <c r="N14" s="338">
        <f t="shared" si="3"/>
        <v>116026</v>
      </c>
      <c r="O14" s="617">
        <v>109235</v>
      </c>
      <c r="P14" s="340">
        <f t="shared" si="4"/>
        <v>6791</v>
      </c>
    </row>
    <row r="15" spans="1:16" ht="18" customHeight="1">
      <c r="A15" s="343" t="s">
        <v>307</v>
      </c>
      <c r="B15" s="364">
        <v>785</v>
      </c>
      <c r="C15" s="361">
        <v>93.5</v>
      </c>
      <c r="D15" s="361">
        <v>93.5</v>
      </c>
      <c r="E15" s="336">
        <v>15851</v>
      </c>
      <c r="F15" s="336">
        <f t="shared" si="0"/>
        <v>356375</v>
      </c>
      <c r="G15" s="337">
        <f t="shared" si="1"/>
        <v>372226</v>
      </c>
      <c r="H15" s="342">
        <v>219274</v>
      </c>
      <c r="I15" s="336">
        <v>71497</v>
      </c>
      <c r="J15" s="336">
        <v>67922</v>
      </c>
      <c r="K15" s="336">
        <v>4533</v>
      </c>
      <c r="L15" s="336">
        <v>9000</v>
      </c>
      <c r="M15" s="337">
        <f t="shared" si="2"/>
        <v>372226</v>
      </c>
      <c r="N15" s="338">
        <f t="shared" si="3"/>
        <v>356375</v>
      </c>
      <c r="O15" s="617">
        <v>329780</v>
      </c>
      <c r="P15" s="340">
        <f t="shared" si="4"/>
        <v>26595</v>
      </c>
    </row>
    <row r="16" spans="1:16" s="332" customFormat="1" ht="18" customHeight="1">
      <c r="A16" s="343" t="s">
        <v>308</v>
      </c>
      <c r="B16" s="364"/>
      <c r="C16" s="361">
        <v>10.5</v>
      </c>
      <c r="D16" s="361">
        <v>10.5</v>
      </c>
      <c r="E16" s="344">
        <v>5300</v>
      </c>
      <c r="F16" s="336">
        <f t="shared" si="0"/>
        <v>38491</v>
      </c>
      <c r="G16" s="337">
        <f t="shared" si="1"/>
        <v>43791</v>
      </c>
      <c r="H16" s="342">
        <v>22887</v>
      </c>
      <c r="I16" s="336">
        <v>7589</v>
      </c>
      <c r="J16" s="336">
        <v>13315</v>
      </c>
      <c r="K16" s="336"/>
      <c r="L16" s="336"/>
      <c r="M16" s="337">
        <f t="shared" si="2"/>
        <v>43791</v>
      </c>
      <c r="N16" s="338">
        <f t="shared" si="3"/>
        <v>38491</v>
      </c>
      <c r="O16" s="336">
        <v>15597</v>
      </c>
      <c r="P16" s="340">
        <f t="shared" si="4"/>
        <v>22894</v>
      </c>
    </row>
    <row r="17" spans="1:16" s="341" customFormat="1" ht="18" customHeight="1">
      <c r="A17" s="345" t="s">
        <v>309</v>
      </c>
      <c r="B17" s="363">
        <v>165</v>
      </c>
      <c r="C17" s="360">
        <v>11.5</v>
      </c>
      <c r="D17" s="360">
        <v>11</v>
      </c>
      <c r="E17" s="335">
        <v>900</v>
      </c>
      <c r="F17" s="336">
        <f t="shared" si="0"/>
        <v>30119</v>
      </c>
      <c r="G17" s="337">
        <f t="shared" si="1"/>
        <v>31019</v>
      </c>
      <c r="H17" s="338">
        <v>22462</v>
      </c>
      <c r="I17" s="339">
        <v>7312</v>
      </c>
      <c r="J17" s="339">
        <v>1245</v>
      </c>
      <c r="K17" s="339"/>
      <c r="L17" s="339"/>
      <c r="M17" s="337">
        <f t="shared" si="2"/>
        <v>31019</v>
      </c>
      <c r="N17" s="338">
        <f t="shared" si="3"/>
        <v>30119</v>
      </c>
      <c r="O17" s="616">
        <v>23169</v>
      </c>
      <c r="P17" s="340">
        <f t="shared" si="4"/>
        <v>6950</v>
      </c>
    </row>
    <row r="18" spans="1:16" s="341" customFormat="1" ht="18" customHeight="1">
      <c r="A18" s="334" t="s">
        <v>310</v>
      </c>
      <c r="B18" s="363"/>
      <c r="C18" s="360">
        <v>4</v>
      </c>
      <c r="D18" s="360">
        <v>4</v>
      </c>
      <c r="E18" s="335">
        <v>3200</v>
      </c>
      <c r="F18" s="336">
        <f t="shared" si="0"/>
        <v>14237</v>
      </c>
      <c r="G18" s="337">
        <f t="shared" si="1"/>
        <v>17437</v>
      </c>
      <c r="H18" s="338">
        <v>7835</v>
      </c>
      <c r="I18" s="339">
        <v>2600</v>
      </c>
      <c r="J18" s="339">
        <v>7002</v>
      </c>
      <c r="K18" s="339"/>
      <c r="L18" s="339"/>
      <c r="M18" s="337">
        <f t="shared" si="2"/>
        <v>17437</v>
      </c>
      <c r="N18" s="338">
        <f t="shared" si="3"/>
        <v>14237</v>
      </c>
      <c r="O18" s="339"/>
      <c r="P18" s="340">
        <f t="shared" si="4"/>
        <v>14237</v>
      </c>
    </row>
    <row r="19" spans="1:16" ht="18" customHeight="1">
      <c r="A19" s="350" t="s">
        <v>331</v>
      </c>
      <c r="B19" s="365">
        <f aca="true" t="shared" si="5" ref="B19:P19">SUM(B10:B18)</f>
        <v>4304</v>
      </c>
      <c r="C19" s="362">
        <f t="shared" si="5"/>
        <v>437.8</v>
      </c>
      <c r="D19" s="362">
        <f t="shared" si="5"/>
        <v>431</v>
      </c>
      <c r="E19" s="347">
        <f t="shared" si="5"/>
        <v>120266</v>
      </c>
      <c r="F19" s="347">
        <f t="shared" si="5"/>
        <v>1566171</v>
      </c>
      <c r="G19" s="348">
        <f t="shared" si="5"/>
        <v>1686437</v>
      </c>
      <c r="H19" s="346">
        <f t="shared" si="5"/>
        <v>977526</v>
      </c>
      <c r="I19" s="347">
        <f t="shared" si="5"/>
        <v>320670</v>
      </c>
      <c r="J19" s="347">
        <f t="shared" si="5"/>
        <v>361717</v>
      </c>
      <c r="K19" s="347">
        <f t="shared" si="5"/>
        <v>17524</v>
      </c>
      <c r="L19" s="347">
        <f t="shared" si="5"/>
        <v>9000</v>
      </c>
      <c r="M19" s="348">
        <f t="shared" si="5"/>
        <v>1686437</v>
      </c>
      <c r="N19" s="346">
        <f t="shared" si="5"/>
        <v>1566171</v>
      </c>
      <c r="O19" s="347">
        <f t="shared" si="5"/>
        <v>1017332</v>
      </c>
      <c r="P19" s="348">
        <f t="shared" si="5"/>
        <v>548839</v>
      </c>
    </row>
    <row r="20" spans="1:16" s="314" customFormat="1" ht="13.5" thickBot="1">
      <c r="A20" s="370" t="s">
        <v>312</v>
      </c>
      <c r="B20" s="371"/>
      <c r="C20" s="372">
        <v>62</v>
      </c>
      <c r="D20" s="372">
        <v>62</v>
      </c>
      <c r="E20" s="373"/>
      <c r="F20" s="373">
        <f>M20-E20</f>
        <v>0</v>
      </c>
      <c r="G20" s="374">
        <f>SUM(E20:F20)</f>
        <v>0</v>
      </c>
      <c r="H20" s="375"/>
      <c r="I20" s="373"/>
      <c r="J20" s="373"/>
      <c r="K20" s="373"/>
      <c r="L20" s="373"/>
      <c r="M20" s="376"/>
      <c r="N20" s="375"/>
      <c r="O20" s="373"/>
      <c r="P20" s="374"/>
    </row>
    <row r="21" spans="1:16" s="314" customFormat="1" ht="13.5" thickBot="1">
      <c r="A21" s="380" t="s">
        <v>369</v>
      </c>
      <c r="B21" s="536">
        <f>SUM(B19:B20)</f>
        <v>4304</v>
      </c>
      <c r="C21" s="549">
        <f aca="true" t="shared" si="6" ref="C21:P21">SUM(C19:C20)</f>
        <v>499.8</v>
      </c>
      <c r="D21" s="549">
        <f t="shared" si="6"/>
        <v>493</v>
      </c>
      <c r="E21" s="541">
        <f t="shared" si="6"/>
        <v>120266</v>
      </c>
      <c r="F21" s="541">
        <f t="shared" si="6"/>
        <v>1566171</v>
      </c>
      <c r="G21" s="538">
        <f t="shared" si="6"/>
        <v>1686437</v>
      </c>
      <c r="H21" s="536">
        <f t="shared" si="6"/>
        <v>977526</v>
      </c>
      <c r="I21" s="541">
        <f t="shared" si="6"/>
        <v>320670</v>
      </c>
      <c r="J21" s="541">
        <f t="shared" si="6"/>
        <v>361717</v>
      </c>
      <c r="K21" s="541">
        <f t="shared" si="6"/>
        <v>17524</v>
      </c>
      <c r="L21" s="541">
        <f t="shared" si="6"/>
        <v>9000</v>
      </c>
      <c r="M21" s="538">
        <f t="shared" si="6"/>
        <v>1686437</v>
      </c>
      <c r="N21" s="536">
        <f t="shared" si="6"/>
        <v>1566171</v>
      </c>
      <c r="O21" s="541">
        <f t="shared" si="6"/>
        <v>1017332</v>
      </c>
      <c r="P21" s="543">
        <f t="shared" si="6"/>
        <v>548839</v>
      </c>
    </row>
    <row r="22" spans="1:16" s="314" customFormat="1" ht="12.75">
      <c r="A22" s="377" t="s">
        <v>367</v>
      </c>
      <c r="B22" s="547"/>
      <c r="C22" s="378">
        <v>30</v>
      </c>
      <c r="D22" s="378">
        <v>30</v>
      </c>
      <c r="E22" s="379"/>
      <c r="F22" s="379"/>
      <c r="G22" s="544"/>
      <c r="H22" s="377"/>
      <c r="I22" s="379"/>
      <c r="J22" s="379"/>
      <c r="K22" s="379"/>
      <c r="L22" s="379"/>
      <c r="M22" s="320"/>
      <c r="N22" s="377"/>
      <c r="O22" s="379"/>
      <c r="P22" s="544"/>
    </row>
    <row r="23" spans="1:16" s="314" customFormat="1" ht="12.75">
      <c r="A23" s="370" t="s">
        <v>368</v>
      </c>
      <c r="B23" s="548"/>
      <c r="C23" s="372">
        <v>31</v>
      </c>
      <c r="D23" s="372">
        <v>31</v>
      </c>
      <c r="E23" s="373"/>
      <c r="F23" s="373"/>
      <c r="G23" s="545"/>
      <c r="H23" s="370"/>
      <c r="I23" s="373"/>
      <c r="J23" s="373"/>
      <c r="K23" s="373"/>
      <c r="L23" s="373"/>
      <c r="M23" s="539"/>
      <c r="N23" s="370"/>
      <c r="O23" s="373"/>
      <c r="P23" s="545"/>
    </row>
    <row r="24" spans="1:16" s="314" customFormat="1" ht="13.5" thickBot="1">
      <c r="A24" s="349" t="s">
        <v>23</v>
      </c>
      <c r="B24" s="537">
        <f>SUM(B21:B23)</f>
        <v>4304</v>
      </c>
      <c r="C24" s="550">
        <f aca="true" t="shared" si="7" ref="C24:P24">SUM(C21:C23)</f>
        <v>560.8</v>
      </c>
      <c r="D24" s="550">
        <f t="shared" si="7"/>
        <v>554</v>
      </c>
      <c r="E24" s="542">
        <f t="shared" si="7"/>
        <v>120266</v>
      </c>
      <c r="F24" s="542">
        <f t="shared" si="7"/>
        <v>1566171</v>
      </c>
      <c r="G24" s="540">
        <f t="shared" si="7"/>
        <v>1686437</v>
      </c>
      <c r="H24" s="537">
        <f t="shared" si="7"/>
        <v>977526</v>
      </c>
      <c r="I24" s="542">
        <f t="shared" si="7"/>
        <v>320670</v>
      </c>
      <c r="J24" s="542">
        <f t="shared" si="7"/>
        <v>361717</v>
      </c>
      <c r="K24" s="542">
        <f t="shared" si="7"/>
        <v>17524</v>
      </c>
      <c r="L24" s="542">
        <f t="shared" si="7"/>
        <v>9000</v>
      </c>
      <c r="M24" s="540">
        <f t="shared" si="7"/>
        <v>1686437</v>
      </c>
      <c r="N24" s="537">
        <f t="shared" si="7"/>
        <v>1566171</v>
      </c>
      <c r="O24" s="542">
        <f t="shared" si="7"/>
        <v>1017332</v>
      </c>
      <c r="P24" s="546">
        <f t="shared" si="7"/>
        <v>548839</v>
      </c>
    </row>
  </sheetData>
  <mergeCells count="3">
    <mergeCell ref="N7:P7"/>
    <mergeCell ref="H7:M7"/>
    <mergeCell ref="E7:G7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139"/>
  <sheetViews>
    <sheetView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1" sqref="E51"/>
    </sheetView>
  </sheetViews>
  <sheetFormatPr defaultColWidth="9.140625" defaultRowHeight="12.75"/>
  <cols>
    <col min="1" max="1" width="36.28125" style="0" customWidth="1"/>
    <col min="2" max="6" width="8.140625" style="28" customWidth="1"/>
    <col min="7" max="7" width="8.140625" style="119" customWidth="1"/>
    <col min="8" max="8" width="0.9921875" style="119" customWidth="1"/>
    <col min="9" max="13" width="8.140625" style="0" customWidth="1"/>
    <col min="14" max="14" width="8.140625" style="52" customWidth="1"/>
  </cols>
  <sheetData>
    <row r="1" spans="10:13" ht="12.75">
      <c r="J1" s="583" t="s">
        <v>218</v>
      </c>
      <c r="K1" s="583"/>
      <c r="L1" s="583"/>
      <c r="M1" s="583"/>
    </row>
    <row r="2" spans="1:14" ht="12.75">
      <c r="A2" s="1"/>
      <c r="I2" s="1"/>
      <c r="J2" s="582" t="s">
        <v>313</v>
      </c>
      <c r="K2" s="582"/>
      <c r="L2" s="582"/>
      <c r="M2" s="582"/>
      <c r="N2" s="48"/>
    </row>
    <row r="3" spans="1:14" ht="12.75">
      <c r="A3" s="1"/>
      <c r="I3" s="1"/>
      <c r="J3" s="153"/>
      <c r="K3" s="153"/>
      <c r="L3" s="153"/>
      <c r="M3" s="153"/>
      <c r="N3" s="48"/>
    </row>
    <row r="4" spans="1:14" ht="19.5">
      <c r="A4" s="161" t="s">
        <v>314</v>
      </c>
      <c r="B4" s="29"/>
      <c r="C4" s="29"/>
      <c r="D4" s="29"/>
      <c r="E4" s="29"/>
      <c r="F4" s="29"/>
      <c r="G4" s="120"/>
      <c r="H4" s="120"/>
      <c r="I4" s="4"/>
      <c r="J4" s="4"/>
      <c r="K4" s="4"/>
      <c r="L4" s="4"/>
      <c r="M4" s="4"/>
      <c r="N4" s="116"/>
    </row>
    <row r="5" spans="1:14" ht="19.5">
      <c r="A5" s="6" t="s">
        <v>24</v>
      </c>
      <c r="B5" s="29"/>
      <c r="C5" s="29"/>
      <c r="D5" s="29"/>
      <c r="E5" s="29"/>
      <c r="F5" s="29"/>
      <c r="G5" s="120"/>
      <c r="H5" s="120"/>
      <c r="I5" s="4"/>
      <c r="J5" s="4"/>
      <c r="K5" s="4"/>
      <c r="L5" s="4"/>
      <c r="M5" s="4"/>
      <c r="N5" s="116"/>
    </row>
    <row r="6" spans="1:14" ht="18" thickBot="1">
      <c r="A6" s="83"/>
      <c r="B6" s="29"/>
      <c r="C6" s="29"/>
      <c r="D6" s="29"/>
      <c r="E6" s="29"/>
      <c r="F6" s="29"/>
      <c r="G6" s="120"/>
      <c r="H6" s="120"/>
      <c r="I6" s="4"/>
      <c r="J6" s="4"/>
      <c r="K6" s="4"/>
      <c r="L6" s="4"/>
      <c r="M6" s="4"/>
      <c r="N6" s="48" t="s">
        <v>0</v>
      </c>
    </row>
    <row r="7" spans="1:14" ht="15.75">
      <c r="A7" s="122" t="s">
        <v>42</v>
      </c>
      <c r="B7" s="579" t="s">
        <v>191</v>
      </c>
      <c r="C7" s="580"/>
      <c r="D7" s="580"/>
      <c r="E7" s="580"/>
      <c r="F7" s="580"/>
      <c r="G7" s="581"/>
      <c r="H7" s="140"/>
      <c r="I7" s="579" t="s">
        <v>192</v>
      </c>
      <c r="J7" s="580"/>
      <c r="K7" s="580"/>
      <c r="L7" s="580"/>
      <c r="M7" s="580"/>
      <c r="N7" s="581"/>
    </row>
    <row r="8" spans="1:14" ht="12.75">
      <c r="A8" s="123"/>
      <c r="B8" s="132" t="s">
        <v>25</v>
      </c>
      <c r="C8" s="133" t="s">
        <v>26</v>
      </c>
      <c r="D8" s="133" t="s">
        <v>27</v>
      </c>
      <c r="E8" s="133" t="s">
        <v>28</v>
      </c>
      <c r="F8" s="133" t="s">
        <v>29</v>
      </c>
      <c r="G8" s="134" t="s">
        <v>315</v>
      </c>
      <c r="H8" s="142"/>
      <c r="I8" s="132" t="s">
        <v>25</v>
      </c>
      <c r="J8" s="133" t="s">
        <v>26</v>
      </c>
      <c r="K8" s="133" t="s">
        <v>27</v>
      </c>
      <c r="L8" s="133" t="s">
        <v>30</v>
      </c>
      <c r="M8" s="133" t="s">
        <v>29</v>
      </c>
      <c r="N8" s="134" t="s">
        <v>315</v>
      </c>
    </row>
    <row r="9" spans="1:14" ht="13.5" thickBot="1">
      <c r="A9" s="124"/>
      <c r="B9" s="243" t="s">
        <v>31</v>
      </c>
      <c r="C9" s="244" t="s">
        <v>31</v>
      </c>
      <c r="D9" s="244" t="s">
        <v>32</v>
      </c>
      <c r="E9" s="244" t="s">
        <v>213</v>
      </c>
      <c r="F9" s="244" t="s">
        <v>34</v>
      </c>
      <c r="G9" s="245" t="s">
        <v>147</v>
      </c>
      <c r="H9" s="141"/>
      <c r="I9" s="243" t="s">
        <v>35</v>
      </c>
      <c r="J9" s="244" t="s">
        <v>36</v>
      </c>
      <c r="K9" s="244" t="s">
        <v>37</v>
      </c>
      <c r="L9" s="244"/>
      <c r="M9" s="244" t="s">
        <v>181</v>
      </c>
      <c r="N9" s="245" t="s">
        <v>38</v>
      </c>
    </row>
    <row r="10" spans="1:194" ht="12.75">
      <c r="A10" s="129" t="s">
        <v>57</v>
      </c>
      <c r="B10" s="101"/>
      <c r="C10" s="102"/>
      <c r="D10" s="103">
        <v>600</v>
      </c>
      <c r="E10" s="102"/>
      <c r="F10" s="102"/>
      <c r="G10" s="117">
        <f aca="true" t="shared" si="0" ref="G10:G32">SUM(B10:F10)</f>
        <v>600</v>
      </c>
      <c r="H10" s="143"/>
      <c r="I10" s="104">
        <v>1390</v>
      </c>
      <c r="J10" s="102"/>
      <c r="K10" s="102"/>
      <c r="L10" s="102"/>
      <c r="M10" s="102"/>
      <c r="N10" s="117">
        <f aca="true" t="shared" si="1" ref="N10:N17">SUM(I10:M10)</f>
        <v>1390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</row>
    <row r="11" spans="1:14" ht="12.75">
      <c r="A11" s="130" t="s">
        <v>193</v>
      </c>
      <c r="B11" s="99"/>
      <c r="C11" s="95"/>
      <c r="D11" s="95">
        <v>30783</v>
      </c>
      <c r="E11" s="95"/>
      <c r="F11" s="95"/>
      <c r="G11" s="97">
        <f t="shared" si="0"/>
        <v>30783</v>
      </c>
      <c r="H11" s="144"/>
      <c r="I11" s="99">
        <v>1200</v>
      </c>
      <c r="J11" s="95">
        <v>28319</v>
      </c>
      <c r="K11" s="95">
        <v>1029</v>
      </c>
      <c r="L11" s="95"/>
      <c r="M11" s="95"/>
      <c r="N11" s="97">
        <f t="shared" si="1"/>
        <v>30548</v>
      </c>
    </row>
    <row r="12" spans="1:14" ht="12.75">
      <c r="A12" s="130" t="s">
        <v>20</v>
      </c>
      <c r="B12" s="99"/>
      <c r="C12" s="95"/>
      <c r="D12" s="95">
        <v>42855</v>
      </c>
      <c r="E12" s="95"/>
      <c r="F12" s="95"/>
      <c r="G12" s="97">
        <f t="shared" si="0"/>
        <v>42855</v>
      </c>
      <c r="H12" s="144"/>
      <c r="I12" s="99"/>
      <c r="J12" s="95"/>
      <c r="K12" s="95"/>
      <c r="L12" s="95"/>
      <c r="M12" s="95"/>
      <c r="N12" s="97">
        <f t="shared" si="1"/>
        <v>0</v>
      </c>
    </row>
    <row r="13" spans="1:14" ht="12.75">
      <c r="A13" s="130" t="s">
        <v>59</v>
      </c>
      <c r="B13" s="99">
        <v>12080</v>
      </c>
      <c r="C13" s="95"/>
      <c r="D13" s="95"/>
      <c r="E13" s="95"/>
      <c r="F13" s="95"/>
      <c r="G13" s="97">
        <f t="shared" si="0"/>
        <v>12080</v>
      </c>
      <c r="H13" s="144"/>
      <c r="I13" s="99">
        <v>25626</v>
      </c>
      <c r="J13" s="95"/>
      <c r="K13" s="95">
        <v>163692</v>
      </c>
      <c r="L13" s="95"/>
      <c r="M13" s="95"/>
      <c r="N13" s="97">
        <f t="shared" si="1"/>
        <v>189318</v>
      </c>
    </row>
    <row r="14" spans="1:14" ht="12.75">
      <c r="A14" s="130" t="s">
        <v>60</v>
      </c>
      <c r="B14" s="99"/>
      <c r="C14" s="95"/>
      <c r="D14" s="95"/>
      <c r="E14" s="95"/>
      <c r="F14" s="95"/>
      <c r="G14" s="97">
        <f t="shared" si="0"/>
        <v>0</v>
      </c>
      <c r="H14" s="144"/>
      <c r="I14" s="99">
        <v>46449</v>
      </c>
      <c r="J14" s="95"/>
      <c r="K14" s="95">
        <v>164</v>
      </c>
      <c r="L14" s="95"/>
      <c r="M14" s="95"/>
      <c r="N14" s="97">
        <f t="shared" si="1"/>
        <v>46613</v>
      </c>
    </row>
    <row r="15" spans="1:14" ht="12.75">
      <c r="A15" s="130" t="s">
        <v>194</v>
      </c>
      <c r="B15" s="99">
        <v>11163</v>
      </c>
      <c r="C15" s="95">
        <v>5000</v>
      </c>
      <c r="D15" s="95">
        <v>4000</v>
      </c>
      <c r="E15" s="95">
        <v>15040</v>
      </c>
      <c r="F15" s="95"/>
      <c r="G15" s="97">
        <f t="shared" si="0"/>
        <v>35203</v>
      </c>
      <c r="H15" s="144"/>
      <c r="I15" s="99">
        <v>271123</v>
      </c>
      <c r="J15" s="95">
        <v>40027</v>
      </c>
      <c r="K15" s="95">
        <v>4102</v>
      </c>
      <c r="L15" s="95">
        <v>155510</v>
      </c>
      <c r="M15" s="95">
        <v>93132</v>
      </c>
      <c r="N15" s="97">
        <f t="shared" si="1"/>
        <v>563894</v>
      </c>
    </row>
    <row r="16" spans="1:14" ht="12.75">
      <c r="A16" s="130" t="s">
        <v>195</v>
      </c>
      <c r="B16" s="99"/>
      <c r="C16" s="95"/>
      <c r="D16" s="95"/>
      <c r="E16" s="95"/>
      <c r="F16" s="95"/>
      <c r="G16" s="97">
        <f t="shared" si="0"/>
        <v>0</v>
      </c>
      <c r="H16" s="144"/>
      <c r="I16" s="99">
        <v>940</v>
      </c>
      <c r="J16" s="95"/>
      <c r="K16" s="95">
        <v>1540</v>
      </c>
      <c r="L16" s="95"/>
      <c r="M16" s="95"/>
      <c r="N16" s="97">
        <f t="shared" si="1"/>
        <v>2480</v>
      </c>
    </row>
    <row r="17" spans="1:14" ht="12.75">
      <c r="A17" s="130" t="s">
        <v>196</v>
      </c>
      <c r="B17" s="99"/>
      <c r="C17" s="95"/>
      <c r="D17" s="95">
        <v>1033</v>
      </c>
      <c r="E17" s="95"/>
      <c r="F17" s="95"/>
      <c r="G17" s="97">
        <f t="shared" si="0"/>
        <v>1033</v>
      </c>
      <c r="H17" s="144"/>
      <c r="I17" s="99">
        <v>1514</v>
      </c>
      <c r="J17" s="95"/>
      <c r="K17" s="95"/>
      <c r="L17" s="95"/>
      <c r="M17" s="95"/>
      <c r="N17" s="97">
        <f t="shared" si="1"/>
        <v>1514</v>
      </c>
    </row>
    <row r="18" spans="1:14" ht="12.75">
      <c r="A18" s="130" t="s">
        <v>197</v>
      </c>
      <c r="B18" s="99">
        <f>SUM(B19:B28)</f>
        <v>0</v>
      </c>
      <c r="C18" s="95">
        <f>SUM(C19:C28)</f>
        <v>0</v>
      </c>
      <c r="D18" s="95">
        <f>SUM(D19:D28)</f>
        <v>1274</v>
      </c>
      <c r="E18" s="95">
        <f>SUM(E19:E28)</f>
        <v>0</v>
      </c>
      <c r="F18" s="95">
        <f>SUM(F19:F28)</f>
        <v>0</v>
      </c>
      <c r="G18" s="97">
        <f t="shared" si="0"/>
        <v>1274</v>
      </c>
      <c r="H18" s="144"/>
      <c r="I18" s="99">
        <f>SUM(I19:I28)</f>
        <v>10840</v>
      </c>
      <c r="J18" s="95">
        <f>SUM(J19:J28)</f>
        <v>6000</v>
      </c>
      <c r="K18" s="95">
        <f>SUM(K19:K28)</f>
        <v>16648</v>
      </c>
      <c r="L18" s="95">
        <f>SUM(L19:L28)</f>
        <v>0</v>
      </c>
      <c r="M18" s="95">
        <f>SUM(M19:M28)</f>
        <v>0</v>
      </c>
      <c r="N18" s="97">
        <f aca="true" t="shared" si="2" ref="N18:N31">SUM(I18:M18)</f>
        <v>33488</v>
      </c>
    </row>
    <row r="19" spans="1:14" ht="12.75">
      <c r="A19" s="108" t="s">
        <v>64</v>
      </c>
      <c r="B19" s="105"/>
      <c r="C19" s="106"/>
      <c r="D19" s="106"/>
      <c r="E19" s="106"/>
      <c r="F19" s="106"/>
      <c r="G19" s="118">
        <f t="shared" si="0"/>
        <v>0</v>
      </c>
      <c r="H19" s="145"/>
      <c r="I19" s="105">
        <v>6320</v>
      </c>
      <c r="J19" s="106">
        <v>6000</v>
      </c>
      <c r="K19" s="106"/>
      <c r="L19" s="106"/>
      <c r="M19" s="106"/>
      <c r="N19" s="118">
        <f t="shared" si="2"/>
        <v>12320</v>
      </c>
    </row>
    <row r="20" spans="1:14" ht="12.75">
      <c r="A20" s="160" t="s">
        <v>222</v>
      </c>
      <c r="B20" s="105"/>
      <c r="C20" s="106"/>
      <c r="D20" s="106"/>
      <c r="E20" s="106"/>
      <c r="F20" s="106"/>
      <c r="G20" s="118">
        <f t="shared" si="0"/>
        <v>0</v>
      </c>
      <c r="H20" s="145"/>
      <c r="I20" s="105"/>
      <c r="J20" s="106"/>
      <c r="K20" s="106"/>
      <c r="L20" s="106"/>
      <c r="M20" s="106"/>
      <c r="N20" s="118">
        <f t="shared" si="2"/>
        <v>0</v>
      </c>
    </row>
    <row r="21" spans="1:14" ht="12.75">
      <c r="A21" s="160" t="s">
        <v>169</v>
      </c>
      <c r="B21" s="105"/>
      <c r="C21" s="106"/>
      <c r="D21" s="106"/>
      <c r="E21" s="106"/>
      <c r="F21" s="106"/>
      <c r="G21" s="118">
        <f t="shared" si="0"/>
        <v>0</v>
      </c>
      <c r="H21" s="145"/>
      <c r="I21" s="105">
        <v>1620</v>
      </c>
      <c r="J21" s="106"/>
      <c r="K21" s="106"/>
      <c r="L21" s="106"/>
      <c r="M21" s="106"/>
      <c r="N21" s="118">
        <f t="shared" si="2"/>
        <v>1620</v>
      </c>
    </row>
    <row r="22" spans="1:14" ht="12.75">
      <c r="A22" s="108" t="s">
        <v>178</v>
      </c>
      <c r="B22" s="105"/>
      <c r="C22" s="106"/>
      <c r="D22" s="106">
        <v>1274</v>
      </c>
      <c r="E22" s="106"/>
      <c r="F22" s="106"/>
      <c r="G22" s="118">
        <f t="shared" si="0"/>
        <v>1274</v>
      </c>
      <c r="H22" s="145"/>
      <c r="I22" s="105">
        <v>2588</v>
      </c>
      <c r="J22" s="106"/>
      <c r="K22" s="106"/>
      <c r="L22" s="106"/>
      <c r="M22" s="106"/>
      <c r="N22" s="118">
        <f t="shared" si="2"/>
        <v>2588</v>
      </c>
    </row>
    <row r="23" spans="1:14" ht="12.75">
      <c r="A23" s="108" t="s">
        <v>166</v>
      </c>
      <c r="B23" s="105"/>
      <c r="C23" s="106"/>
      <c r="D23" s="106"/>
      <c r="E23" s="106"/>
      <c r="F23" s="106"/>
      <c r="G23" s="118">
        <f t="shared" si="0"/>
        <v>0</v>
      </c>
      <c r="H23" s="145"/>
      <c r="I23" s="105"/>
      <c r="J23" s="106"/>
      <c r="K23" s="106"/>
      <c r="L23" s="106"/>
      <c r="M23" s="106"/>
      <c r="N23" s="118">
        <f t="shared" si="2"/>
        <v>0</v>
      </c>
    </row>
    <row r="24" spans="1:14" ht="12.75">
      <c r="A24" s="108" t="s">
        <v>179</v>
      </c>
      <c r="B24" s="105"/>
      <c r="C24" s="106"/>
      <c r="D24" s="106"/>
      <c r="E24" s="106"/>
      <c r="F24" s="106"/>
      <c r="G24" s="118">
        <f t="shared" si="0"/>
        <v>0</v>
      </c>
      <c r="H24" s="145"/>
      <c r="I24" s="105">
        <v>312</v>
      </c>
      <c r="J24" s="106"/>
      <c r="K24" s="106"/>
      <c r="L24" s="106"/>
      <c r="M24" s="106"/>
      <c r="N24" s="118">
        <f t="shared" si="2"/>
        <v>312</v>
      </c>
    </row>
    <row r="25" spans="1:14" ht="12.75">
      <c r="A25" s="108" t="s">
        <v>211</v>
      </c>
      <c r="B25" s="105"/>
      <c r="C25" s="106"/>
      <c r="D25" s="106"/>
      <c r="E25" s="106"/>
      <c r="F25" s="106"/>
      <c r="G25" s="118">
        <f t="shared" si="0"/>
        <v>0</v>
      </c>
      <c r="H25" s="145"/>
      <c r="I25" s="105"/>
      <c r="J25" s="106"/>
      <c r="K25" s="106">
        <v>9368</v>
      </c>
      <c r="L25" s="106"/>
      <c r="M25" s="106"/>
      <c r="N25" s="118">
        <f t="shared" si="2"/>
        <v>9368</v>
      </c>
    </row>
    <row r="26" spans="1:14" ht="12.75">
      <c r="A26" s="108" t="s">
        <v>180</v>
      </c>
      <c r="B26" s="105"/>
      <c r="C26" s="106"/>
      <c r="D26" s="106"/>
      <c r="E26" s="106"/>
      <c r="F26" s="106"/>
      <c r="G26" s="118">
        <f t="shared" si="0"/>
        <v>0</v>
      </c>
      <c r="H26" s="145"/>
      <c r="I26" s="105"/>
      <c r="J26" s="106"/>
      <c r="K26" s="106">
        <v>1280</v>
      </c>
      <c r="L26" s="106"/>
      <c r="M26" s="106"/>
      <c r="N26" s="118">
        <f t="shared" si="2"/>
        <v>1280</v>
      </c>
    </row>
    <row r="27" spans="1:14" ht="12.75">
      <c r="A27" s="108" t="s">
        <v>236</v>
      </c>
      <c r="B27" s="105"/>
      <c r="C27" s="106"/>
      <c r="D27" s="106"/>
      <c r="E27" s="106"/>
      <c r="F27" s="106"/>
      <c r="G27" s="118">
        <f t="shared" si="0"/>
        <v>0</v>
      </c>
      <c r="H27" s="145"/>
      <c r="I27" s="105"/>
      <c r="J27" s="106"/>
      <c r="K27" s="106">
        <v>6000</v>
      </c>
      <c r="L27" s="106"/>
      <c r="M27" s="106"/>
      <c r="N27" s="118">
        <f t="shared" si="2"/>
        <v>6000</v>
      </c>
    </row>
    <row r="28" spans="1:14" ht="12.75">
      <c r="A28" s="108" t="s">
        <v>209</v>
      </c>
      <c r="B28" s="105"/>
      <c r="C28" s="106"/>
      <c r="D28" s="106"/>
      <c r="E28" s="106"/>
      <c r="F28" s="106"/>
      <c r="G28" s="118">
        <f t="shared" si="0"/>
        <v>0</v>
      </c>
      <c r="H28" s="145"/>
      <c r="I28" s="105"/>
      <c r="J28" s="106"/>
      <c r="K28" s="106"/>
      <c r="L28" s="106"/>
      <c r="M28" s="106"/>
      <c r="N28" s="118">
        <f t="shared" si="2"/>
        <v>0</v>
      </c>
    </row>
    <row r="29" spans="1:14" ht="12.75">
      <c r="A29" s="130" t="s">
        <v>170</v>
      </c>
      <c r="B29" s="99"/>
      <c r="C29" s="95"/>
      <c r="D29" s="95"/>
      <c r="E29" s="95"/>
      <c r="F29" s="95"/>
      <c r="G29" s="97">
        <f t="shared" si="0"/>
        <v>0</v>
      </c>
      <c r="H29" s="144"/>
      <c r="I29" s="99">
        <v>2400</v>
      </c>
      <c r="J29" s="95"/>
      <c r="K29" s="95"/>
      <c r="L29" s="95"/>
      <c r="M29" s="95"/>
      <c r="N29" s="97">
        <f t="shared" si="2"/>
        <v>2400</v>
      </c>
    </row>
    <row r="30" spans="1:14" ht="12.75">
      <c r="A30" s="130" t="s">
        <v>39</v>
      </c>
      <c r="B30" s="105"/>
      <c r="C30" s="106"/>
      <c r="D30" s="106"/>
      <c r="E30" s="106"/>
      <c r="F30" s="106"/>
      <c r="G30" s="118">
        <f t="shared" si="0"/>
        <v>0</v>
      </c>
      <c r="H30" s="145"/>
      <c r="I30" s="99">
        <v>15720</v>
      </c>
      <c r="J30" s="95"/>
      <c r="K30" s="95"/>
      <c r="L30" s="95"/>
      <c r="M30" s="95"/>
      <c r="N30" s="97">
        <f t="shared" si="2"/>
        <v>15720</v>
      </c>
    </row>
    <row r="31" spans="1:14" ht="12.75">
      <c r="A31" s="130" t="s">
        <v>198</v>
      </c>
      <c r="B31" s="99"/>
      <c r="C31" s="95"/>
      <c r="D31" s="95"/>
      <c r="E31" s="95"/>
      <c r="F31" s="95"/>
      <c r="G31" s="118">
        <f t="shared" si="0"/>
        <v>0</v>
      </c>
      <c r="H31" s="145"/>
      <c r="I31" s="99"/>
      <c r="J31" s="95"/>
      <c r="K31" s="95">
        <f>SUM(K32:K32)</f>
        <v>1566171</v>
      </c>
      <c r="L31" s="95"/>
      <c r="M31" s="95"/>
      <c r="N31" s="97">
        <f t="shared" si="2"/>
        <v>1566171</v>
      </c>
    </row>
    <row r="32" spans="1:14" ht="13.5" thickBot="1">
      <c r="A32" s="484" t="s">
        <v>342</v>
      </c>
      <c r="B32" s="110"/>
      <c r="C32" s="111"/>
      <c r="D32" s="111"/>
      <c r="E32" s="111"/>
      <c r="F32" s="111"/>
      <c r="G32" s="485">
        <f t="shared" si="0"/>
        <v>0</v>
      </c>
      <c r="H32" s="486"/>
      <c r="I32" s="110"/>
      <c r="J32" s="111"/>
      <c r="K32" s="487">
        <v>1566171</v>
      </c>
      <c r="L32" s="111"/>
      <c r="M32" s="111"/>
      <c r="N32" s="488">
        <f>SUM(I32:M32)</f>
        <v>1566171</v>
      </c>
    </row>
    <row r="33" spans="1:14" ht="12.75">
      <c r="A33" s="481"/>
      <c r="B33" s="482"/>
      <c r="C33" s="482"/>
      <c r="D33" s="482"/>
      <c r="E33" s="482"/>
      <c r="F33" s="482"/>
      <c r="G33" s="164"/>
      <c r="H33" s="164"/>
      <c r="I33" s="482"/>
      <c r="J33" s="482"/>
      <c r="K33" s="483"/>
      <c r="L33" s="482"/>
      <c r="M33" s="482"/>
      <c r="N33" s="483"/>
    </row>
    <row r="34" spans="1:14" ht="12.75">
      <c r="A34" s="481"/>
      <c r="B34" s="482"/>
      <c r="C34" s="482"/>
      <c r="D34" s="482"/>
      <c r="E34" s="482"/>
      <c r="F34" s="482"/>
      <c r="G34" s="164"/>
      <c r="H34" s="164"/>
      <c r="I34" s="482"/>
      <c r="J34" s="482"/>
      <c r="K34" s="483"/>
      <c r="L34" s="482"/>
      <c r="M34" s="482"/>
      <c r="N34" s="483"/>
    </row>
    <row r="35" spans="1:14" ht="12.75">
      <c r="A35" s="481"/>
      <c r="B35" s="482"/>
      <c r="C35" s="482"/>
      <c r="D35" s="482"/>
      <c r="E35" s="482"/>
      <c r="F35" s="482"/>
      <c r="G35" s="164"/>
      <c r="H35" s="164"/>
      <c r="I35" s="482"/>
      <c r="J35" s="482"/>
      <c r="K35" s="483"/>
      <c r="L35" s="482"/>
      <c r="M35" s="482"/>
      <c r="N35" s="483"/>
    </row>
    <row r="36" spans="1:14" ht="12.75">
      <c r="A36" s="481"/>
      <c r="B36" s="482"/>
      <c r="C36" s="482"/>
      <c r="D36" s="482"/>
      <c r="E36" s="482"/>
      <c r="F36" s="482"/>
      <c r="G36" s="164"/>
      <c r="H36" s="164"/>
      <c r="I36" s="482"/>
      <c r="J36" s="482"/>
      <c r="K36" s="483"/>
      <c r="L36" s="482"/>
      <c r="M36" s="482"/>
      <c r="N36" s="483"/>
    </row>
    <row r="37" spans="1:14" ht="12.75">
      <c r="A37" s="481"/>
      <c r="B37" s="482"/>
      <c r="C37" s="482"/>
      <c r="D37" s="482"/>
      <c r="E37" s="482"/>
      <c r="F37" s="482"/>
      <c r="G37" s="164"/>
      <c r="H37" s="164"/>
      <c r="I37" s="482"/>
      <c r="J37" s="482"/>
      <c r="K37" s="483"/>
      <c r="L37" s="482"/>
      <c r="M37" s="482"/>
      <c r="N37" s="483"/>
    </row>
    <row r="38" spans="1:14" ht="12.75">
      <c r="A38" s="481"/>
      <c r="B38" s="482"/>
      <c r="C38" s="482"/>
      <c r="D38" s="482"/>
      <c r="E38" s="482"/>
      <c r="F38" s="482"/>
      <c r="G38" s="164"/>
      <c r="H38" s="164"/>
      <c r="I38" s="482"/>
      <c r="J38" s="482"/>
      <c r="K38" s="483"/>
      <c r="L38" s="482"/>
      <c r="M38" s="482"/>
      <c r="N38" s="483"/>
    </row>
    <row r="39" spans="1:14" ht="13.5" thickBot="1">
      <c r="A39" s="481"/>
      <c r="B39" s="482"/>
      <c r="C39" s="482"/>
      <c r="D39" s="482"/>
      <c r="E39" s="482"/>
      <c r="F39" s="482"/>
      <c r="G39" s="164"/>
      <c r="H39" s="164"/>
      <c r="I39" s="482"/>
      <c r="J39" s="482"/>
      <c r="K39" s="483"/>
      <c r="L39" s="482"/>
      <c r="M39" s="482"/>
      <c r="N39" s="483"/>
    </row>
    <row r="40" spans="1:14" ht="15.75">
      <c r="A40" s="122" t="s">
        <v>42</v>
      </c>
      <c r="B40" s="579" t="s">
        <v>191</v>
      </c>
      <c r="C40" s="580"/>
      <c r="D40" s="580"/>
      <c r="E40" s="580"/>
      <c r="F40" s="580"/>
      <c r="G40" s="581"/>
      <c r="H40" s="140"/>
      <c r="I40" s="579" t="s">
        <v>192</v>
      </c>
      <c r="J40" s="580"/>
      <c r="K40" s="580"/>
      <c r="L40" s="580"/>
      <c r="M40" s="580"/>
      <c r="N40" s="581"/>
    </row>
    <row r="41" spans="1:14" ht="12.75">
      <c r="A41" s="123"/>
      <c r="B41" s="127" t="s">
        <v>25</v>
      </c>
      <c r="C41" s="126" t="s">
        <v>26</v>
      </c>
      <c r="D41" s="126" t="s">
        <v>27</v>
      </c>
      <c r="E41" s="126" t="s">
        <v>28</v>
      </c>
      <c r="F41" s="126" t="s">
        <v>29</v>
      </c>
      <c r="G41" s="128" t="s">
        <v>315</v>
      </c>
      <c r="H41" s="142"/>
      <c r="I41" s="127" t="s">
        <v>25</v>
      </c>
      <c r="J41" s="126" t="s">
        <v>26</v>
      </c>
      <c r="K41" s="126" t="s">
        <v>27</v>
      </c>
      <c r="L41" s="126" t="s">
        <v>30</v>
      </c>
      <c r="M41" s="126" t="s">
        <v>29</v>
      </c>
      <c r="N41" s="128" t="s">
        <v>315</v>
      </c>
    </row>
    <row r="42" spans="1:14" ht="13.5" thickBot="1">
      <c r="A42" s="124"/>
      <c r="B42" s="132" t="s">
        <v>31</v>
      </c>
      <c r="C42" s="133" t="s">
        <v>31</v>
      </c>
      <c r="D42" s="133" t="s">
        <v>32</v>
      </c>
      <c r="E42" s="133" t="s">
        <v>33</v>
      </c>
      <c r="F42" s="133" t="s">
        <v>34</v>
      </c>
      <c r="G42" s="134" t="s">
        <v>147</v>
      </c>
      <c r="H42" s="146"/>
      <c r="I42" s="132" t="s">
        <v>35</v>
      </c>
      <c r="J42" s="133" t="s">
        <v>36</v>
      </c>
      <c r="K42" s="133" t="s">
        <v>37</v>
      </c>
      <c r="L42" s="133"/>
      <c r="M42" s="133" t="s">
        <v>181</v>
      </c>
      <c r="N42" s="134" t="s">
        <v>38</v>
      </c>
    </row>
    <row r="43" spans="1:14" ht="12.75">
      <c r="A43" s="130" t="s">
        <v>200</v>
      </c>
      <c r="B43" s="162">
        <f>SUM(B44:B49)</f>
        <v>756141</v>
      </c>
      <c r="C43" s="163">
        <f>SUM(C44:C49)</f>
        <v>400</v>
      </c>
      <c r="D43" s="163">
        <f>SUM(D44:D49)</f>
        <v>1402302</v>
      </c>
      <c r="E43" s="163">
        <f>SUM(E44:E49)</f>
        <v>0</v>
      </c>
      <c r="F43" s="163">
        <f>SUM(F44:F49)</f>
        <v>0</v>
      </c>
      <c r="G43" s="117">
        <f aca="true" t="shared" si="3" ref="G43:G56">SUM(B43:F43)</f>
        <v>2158843</v>
      </c>
      <c r="H43" s="147"/>
      <c r="I43" s="165"/>
      <c r="J43" s="166"/>
      <c r="K43" s="166"/>
      <c r="L43" s="166"/>
      <c r="M43" s="166"/>
      <c r="N43" s="167">
        <f aca="true" t="shared" si="4" ref="N43:N67">SUM(I43:M43)</f>
        <v>0</v>
      </c>
    </row>
    <row r="44" spans="1:14" ht="12.75">
      <c r="A44" s="108" t="s">
        <v>555</v>
      </c>
      <c r="B44" s="109">
        <v>34320</v>
      </c>
      <c r="C44" s="106">
        <v>400</v>
      </c>
      <c r="D44" s="106"/>
      <c r="E44" s="106"/>
      <c r="F44" s="106"/>
      <c r="G44" s="118">
        <f t="shared" si="3"/>
        <v>34720</v>
      </c>
      <c r="H44" s="164"/>
      <c r="I44" s="105"/>
      <c r="J44" s="106"/>
      <c r="K44" s="106"/>
      <c r="L44" s="106"/>
      <c r="M44" s="106"/>
      <c r="N44" s="118">
        <f t="shared" si="4"/>
        <v>0</v>
      </c>
    </row>
    <row r="45" spans="1:14" ht="12.75">
      <c r="A45" s="108" t="s">
        <v>148</v>
      </c>
      <c r="B45" s="109">
        <v>167882</v>
      </c>
      <c r="C45" s="106"/>
      <c r="D45" s="106"/>
      <c r="E45" s="106"/>
      <c r="F45" s="106"/>
      <c r="G45" s="118">
        <f t="shared" si="3"/>
        <v>167882</v>
      </c>
      <c r="H45" s="164"/>
      <c r="I45" s="105"/>
      <c r="J45" s="106"/>
      <c r="K45" s="106"/>
      <c r="L45" s="106"/>
      <c r="M45" s="106"/>
      <c r="N45" s="118">
        <f t="shared" si="4"/>
        <v>0</v>
      </c>
    </row>
    <row r="46" spans="1:14" ht="12.75">
      <c r="A46" s="107" t="s">
        <v>8</v>
      </c>
      <c r="B46" s="472">
        <v>483939</v>
      </c>
      <c r="C46" s="106"/>
      <c r="D46" s="106"/>
      <c r="E46" s="106"/>
      <c r="F46" s="106"/>
      <c r="G46" s="118">
        <f t="shared" si="3"/>
        <v>483939</v>
      </c>
      <c r="H46" s="164"/>
      <c r="I46" s="105"/>
      <c r="J46" s="106"/>
      <c r="K46" s="106"/>
      <c r="L46" s="106"/>
      <c r="M46" s="106"/>
      <c r="N46" s="118">
        <f t="shared" si="4"/>
        <v>0</v>
      </c>
    </row>
    <row r="47" spans="1:14" ht="12.75">
      <c r="A47" s="107" t="s">
        <v>9</v>
      </c>
      <c r="B47" s="105">
        <v>70000</v>
      </c>
      <c r="C47" s="106"/>
      <c r="D47" s="106"/>
      <c r="E47" s="106"/>
      <c r="F47" s="106"/>
      <c r="G47" s="118">
        <f t="shared" si="3"/>
        <v>70000</v>
      </c>
      <c r="H47" s="164"/>
      <c r="I47" s="105"/>
      <c r="J47" s="106"/>
      <c r="K47" s="106"/>
      <c r="L47" s="106"/>
      <c r="M47" s="106"/>
      <c r="N47" s="118">
        <f t="shared" si="4"/>
        <v>0</v>
      </c>
    </row>
    <row r="48" spans="1:14" ht="12.75">
      <c r="A48" s="107" t="s">
        <v>40</v>
      </c>
      <c r="B48" s="105"/>
      <c r="C48" s="106"/>
      <c r="D48" s="473">
        <v>1402302</v>
      </c>
      <c r="E48" s="106"/>
      <c r="F48" s="106"/>
      <c r="G48" s="118">
        <f t="shared" si="3"/>
        <v>1402302</v>
      </c>
      <c r="H48" s="164"/>
      <c r="I48" s="105"/>
      <c r="J48" s="106"/>
      <c r="K48" s="106"/>
      <c r="L48" s="106"/>
      <c r="M48" s="106"/>
      <c r="N48" s="118">
        <f t="shared" si="4"/>
        <v>0</v>
      </c>
    </row>
    <row r="49" spans="1:14" ht="12.75">
      <c r="A49" s="108" t="s">
        <v>208</v>
      </c>
      <c r="B49" s="105"/>
      <c r="C49" s="106"/>
      <c r="D49" s="106"/>
      <c r="E49" s="106"/>
      <c r="F49" s="106"/>
      <c r="G49" s="118">
        <f t="shared" si="3"/>
        <v>0</v>
      </c>
      <c r="H49" s="164"/>
      <c r="I49" s="105"/>
      <c r="J49" s="106"/>
      <c r="K49" s="106"/>
      <c r="L49" s="106"/>
      <c r="M49" s="106"/>
      <c r="N49" s="118">
        <f t="shared" si="4"/>
        <v>0</v>
      </c>
    </row>
    <row r="50" spans="1:14" ht="12.75">
      <c r="A50" s="130" t="s">
        <v>201</v>
      </c>
      <c r="B50" s="105"/>
      <c r="C50" s="106">
        <v>21670</v>
      </c>
      <c r="D50" s="106"/>
      <c r="E50" s="95">
        <v>398887</v>
      </c>
      <c r="F50" s="95"/>
      <c r="G50" s="97">
        <f t="shared" si="3"/>
        <v>420557</v>
      </c>
      <c r="H50" s="147"/>
      <c r="I50" s="99"/>
      <c r="J50" s="95"/>
      <c r="K50" s="95"/>
      <c r="L50" s="95"/>
      <c r="M50" s="95"/>
      <c r="N50" s="97">
        <f t="shared" si="4"/>
        <v>0</v>
      </c>
    </row>
    <row r="51" spans="1:14" ht="12.75">
      <c r="A51" s="130" t="s">
        <v>343</v>
      </c>
      <c r="B51" s="99"/>
      <c r="C51" s="95"/>
      <c r="D51" s="95">
        <v>22667</v>
      </c>
      <c r="E51" s="95"/>
      <c r="F51" s="95"/>
      <c r="G51" s="97">
        <f t="shared" si="3"/>
        <v>22667</v>
      </c>
      <c r="H51" s="147"/>
      <c r="I51" s="99">
        <v>9700</v>
      </c>
      <c r="J51" s="95"/>
      <c r="K51" s="95">
        <v>10891</v>
      </c>
      <c r="L51" s="95"/>
      <c r="M51" s="95"/>
      <c r="N51" s="97">
        <f t="shared" si="4"/>
        <v>20591</v>
      </c>
    </row>
    <row r="52" spans="1:14" ht="12.75">
      <c r="A52" s="130" t="s">
        <v>21</v>
      </c>
      <c r="B52" s="99">
        <v>824</v>
      </c>
      <c r="C52" s="95"/>
      <c r="D52" s="95"/>
      <c r="E52" s="95"/>
      <c r="F52" s="95"/>
      <c r="G52" s="97">
        <f t="shared" si="3"/>
        <v>824</v>
      </c>
      <c r="H52" s="147"/>
      <c r="I52" s="99">
        <v>536</v>
      </c>
      <c r="J52" s="95"/>
      <c r="K52" s="95">
        <v>18473</v>
      </c>
      <c r="L52" s="95"/>
      <c r="M52" s="95"/>
      <c r="N52" s="97">
        <f t="shared" si="4"/>
        <v>19009</v>
      </c>
    </row>
    <row r="53" spans="1:14" ht="12.75">
      <c r="A53" s="130" t="s">
        <v>66</v>
      </c>
      <c r="B53" s="99"/>
      <c r="C53" s="95"/>
      <c r="D53" s="95">
        <v>184</v>
      </c>
      <c r="E53" s="95"/>
      <c r="F53" s="95"/>
      <c r="G53" s="97">
        <f t="shared" si="3"/>
        <v>184</v>
      </c>
      <c r="H53" s="147"/>
      <c r="I53" s="99">
        <v>2981</v>
      </c>
      <c r="J53" s="95"/>
      <c r="K53" s="95"/>
      <c r="L53" s="95"/>
      <c r="M53" s="95"/>
      <c r="N53" s="97">
        <f t="shared" si="4"/>
        <v>2981</v>
      </c>
    </row>
    <row r="54" spans="1:14" ht="12.75">
      <c r="A54" s="130" t="s">
        <v>185</v>
      </c>
      <c r="B54" s="99"/>
      <c r="C54" s="95"/>
      <c r="D54" s="95"/>
      <c r="E54" s="95"/>
      <c r="F54" s="95"/>
      <c r="G54" s="97">
        <f t="shared" si="3"/>
        <v>0</v>
      </c>
      <c r="H54" s="147"/>
      <c r="I54" s="99">
        <v>1938</v>
      </c>
      <c r="J54" s="95"/>
      <c r="K54" s="95">
        <v>19534</v>
      </c>
      <c r="L54" s="95"/>
      <c r="M54" s="95"/>
      <c r="N54" s="97">
        <f t="shared" si="4"/>
        <v>21472</v>
      </c>
    </row>
    <row r="55" spans="1:14" ht="12.75">
      <c r="A55" s="130" t="s">
        <v>202</v>
      </c>
      <c r="B55" s="99"/>
      <c r="C55" s="95"/>
      <c r="D55" s="95"/>
      <c r="E55" s="95"/>
      <c r="F55" s="95"/>
      <c r="G55" s="97">
        <f t="shared" si="3"/>
        <v>0</v>
      </c>
      <c r="H55" s="147"/>
      <c r="I55" s="99">
        <v>2088</v>
      </c>
      <c r="J55" s="95"/>
      <c r="K55" s="95">
        <v>30100</v>
      </c>
      <c r="L55" s="95"/>
      <c r="M55" s="95"/>
      <c r="N55" s="97">
        <f t="shared" si="4"/>
        <v>32188</v>
      </c>
    </row>
    <row r="56" spans="1:14" ht="12.75">
      <c r="A56" s="130" t="s">
        <v>187</v>
      </c>
      <c r="B56" s="99"/>
      <c r="C56" s="95"/>
      <c r="D56" s="95"/>
      <c r="E56" s="95"/>
      <c r="F56" s="95"/>
      <c r="G56" s="97">
        <f t="shared" si="3"/>
        <v>0</v>
      </c>
      <c r="H56" s="147"/>
      <c r="I56" s="99"/>
      <c r="J56" s="95"/>
      <c r="K56" s="95">
        <v>17400</v>
      </c>
      <c r="L56" s="95"/>
      <c r="M56" s="95"/>
      <c r="N56" s="97">
        <f t="shared" si="4"/>
        <v>17400</v>
      </c>
    </row>
    <row r="57" spans="1:14" ht="12.75">
      <c r="A57" s="130" t="s">
        <v>188</v>
      </c>
      <c r="B57" s="99"/>
      <c r="C57" s="95"/>
      <c r="D57" s="95"/>
      <c r="E57" s="95"/>
      <c r="F57" s="95"/>
      <c r="G57" s="97">
        <f>SUM(B57:F57)</f>
        <v>0</v>
      </c>
      <c r="H57" s="147"/>
      <c r="I57" s="99"/>
      <c r="J57" s="95"/>
      <c r="K57" s="95">
        <v>160000</v>
      </c>
      <c r="L57" s="95"/>
      <c r="M57" s="95"/>
      <c r="N57" s="97">
        <f t="shared" si="4"/>
        <v>160000</v>
      </c>
    </row>
    <row r="58" spans="1:14" s="27" customFormat="1" ht="12.75">
      <c r="A58" s="130" t="s">
        <v>203</v>
      </c>
      <c r="B58" s="99"/>
      <c r="C58" s="95"/>
      <c r="D58" s="95">
        <v>4500</v>
      </c>
      <c r="E58" s="95"/>
      <c r="F58" s="95"/>
      <c r="G58" s="97">
        <f>SUM(B58:F58)</f>
        <v>4500</v>
      </c>
      <c r="H58" s="147"/>
      <c r="I58" s="121"/>
      <c r="J58" s="95"/>
      <c r="K58" s="95">
        <v>29300</v>
      </c>
      <c r="L58" s="95"/>
      <c r="M58" s="95"/>
      <c r="N58" s="97">
        <f t="shared" si="4"/>
        <v>29300</v>
      </c>
    </row>
    <row r="59" spans="1:14" s="27" customFormat="1" ht="12.75">
      <c r="A59" s="130" t="s">
        <v>190</v>
      </c>
      <c r="B59" s="99"/>
      <c r="C59" s="95"/>
      <c r="D59" s="95"/>
      <c r="E59" s="95"/>
      <c r="F59" s="95"/>
      <c r="G59" s="97">
        <f>SUM(B59:F59)</f>
        <v>0</v>
      </c>
      <c r="H59" s="147"/>
      <c r="I59" s="121"/>
      <c r="J59" s="95"/>
      <c r="K59" s="95">
        <v>3745</v>
      </c>
      <c r="L59" s="95"/>
      <c r="M59" s="95"/>
      <c r="N59" s="97">
        <f t="shared" si="4"/>
        <v>3745</v>
      </c>
    </row>
    <row r="60" spans="1:14" ht="12.75">
      <c r="A60" s="130" t="s">
        <v>204</v>
      </c>
      <c r="B60" s="99">
        <v>83910</v>
      </c>
      <c r="C60" s="95">
        <v>14874</v>
      </c>
      <c r="D60" s="95"/>
      <c r="E60" s="95"/>
      <c r="F60" s="95"/>
      <c r="G60" s="97">
        <f aca="true" t="shared" si="5" ref="G60:G67">SUM(B60:F60)</f>
        <v>98784</v>
      </c>
      <c r="H60" s="147"/>
      <c r="I60" s="99">
        <v>2724</v>
      </c>
      <c r="J60" s="95"/>
      <c r="K60" s="95">
        <v>7820</v>
      </c>
      <c r="L60" s="95"/>
      <c r="M60" s="95"/>
      <c r="N60" s="97">
        <f t="shared" si="4"/>
        <v>10544</v>
      </c>
    </row>
    <row r="61" spans="1:14" ht="12.75">
      <c r="A61" s="130" t="s">
        <v>22</v>
      </c>
      <c r="B61" s="99">
        <v>6330</v>
      </c>
      <c r="C61" s="95"/>
      <c r="D61" s="95">
        <v>9250</v>
      </c>
      <c r="E61" s="95"/>
      <c r="F61" s="95"/>
      <c r="G61" s="97">
        <f t="shared" si="5"/>
        <v>15580</v>
      </c>
      <c r="H61" s="147"/>
      <c r="I61" s="99">
        <v>42553</v>
      </c>
      <c r="J61" s="95"/>
      <c r="K61" s="95">
        <v>414</v>
      </c>
      <c r="L61" s="95"/>
      <c r="M61" s="95"/>
      <c r="N61" s="97">
        <f t="shared" si="4"/>
        <v>42967</v>
      </c>
    </row>
    <row r="62" spans="1:14" ht="12.75">
      <c r="A62" s="130" t="s">
        <v>67</v>
      </c>
      <c r="B62" s="99">
        <f>SUM(B63:B65)</f>
        <v>1200</v>
      </c>
      <c r="C62" s="95">
        <f>SUM(C63:C65)</f>
        <v>0</v>
      </c>
      <c r="D62" s="95">
        <f>SUM(D63:D65)</f>
        <v>0</v>
      </c>
      <c r="E62" s="95">
        <f>SUM(E63:E65)</f>
        <v>0</v>
      </c>
      <c r="F62" s="95">
        <f>SUM(F63:F65)</f>
        <v>0</v>
      </c>
      <c r="G62" s="97">
        <f t="shared" si="5"/>
        <v>1200</v>
      </c>
      <c r="H62" s="147"/>
      <c r="I62" s="99">
        <f>SUM(I63:I65)</f>
        <v>7233</v>
      </c>
      <c r="J62" s="95">
        <f>SUM(J63:J65)</f>
        <v>0</v>
      </c>
      <c r="K62" s="95">
        <f>SUM(K63:K65)</f>
        <v>9300</v>
      </c>
      <c r="L62" s="95">
        <f>SUM(L63:L65)</f>
        <v>0</v>
      </c>
      <c r="M62" s="95">
        <f>SUM(M63:M65)</f>
        <v>0</v>
      </c>
      <c r="N62" s="97">
        <f t="shared" si="4"/>
        <v>16533</v>
      </c>
    </row>
    <row r="63" spans="1:14" ht="12.75">
      <c r="A63" s="108" t="s">
        <v>160</v>
      </c>
      <c r="B63" s="105">
        <v>1200</v>
      </c>
      <c r="C63" s="106"/>
      <c r="D63" s="106"/>
      <c r="E63" s="106"/>
      <c r="F63" s="106"/>
      <c r="G63" s="97">
        <f t="shared" si="5"/>
        <v>1200</v>
      </c>
      <c r="H63" s="164"/>
      <c r="I63" s="105">
        <v>4984</v>
      </c>
      <c r="J63" s="106"/>
      <c r="K63" s="106"/>
      <c r="L63" s="106"/>
      <c r="M63" s="106"/>
      <c r="N63" s="97">
        <f t="shared" si="4"/>
        <v>4984</v>
      </c>
    </row>
    <row r="64" spans="1:14" ht="12.75">
      <c r="A64" s="108" t="s">
        <v>344</v>
      </c>
      <c r="B64" s="105"/>
      <c r="C64" s="106"/>
      <c r="D64" s="106"/>
      <c r="E64" s="106"/>
      <c r="F64" s="106"/>
      <c r="G64" s="97">
        <f t="shared" si="5"/>
        <v>0</v>
      </c>
      <c r="H64" s="164"/>
      <c r="I64" s="105"/>
      <c r="J64" s="106"/>
      <c r="K64" s="106">
        <v>5300</v>
      </c>
      <c r="L64" s="106"/>
      <c r="M64" s="106"/>
      <c r="N64" s="97">
        <f t="shared" si="4"/>
        <v>5300</v>
      </c>
    </row>
    <row r="65" spans="1:14" ht="12.75">
      <c r="A65" s="108" t="s">
        <v>205</v>
      </c>
      <c r="B65" s="105"/>
      <c r="C65" s="106"/>
      <c r="D65" s="106"/>
      <c r="E65" s="106"/>
      <c r="F65" s="106"/>
      <c r="G65" s="97">
        <f t="shared" si="5"/>
        <v>0</v>
      </c>
      <c r="H65" s="164"/>
      <c r="I65" s="105">
        <v>2249</v>
      </c>
      <c r="J65" s="106"/>
      <c r="K65" s="106">
        <v>4000</v>
      </c>
      <c r="L65" s="106"/>
      <c r="M65" s="106"/>
      <c r="N65" s="97">
        <f t="shared" si="4"/>
        <v>6249</v>
      </c>
    </row>
    <row r="66" spans="1:14" ht="12.75">
      <c r="A66" s="130" t="s">
        <v>52</v>
      </c>
      <c r="B66" s="99"/>
      <c r="C66" s="95"/>
      <c r="D66" s="95"/>
      <c r="E66" s="95"/>
      <c r="F66" s="95"/>
      <c r="G66" s="97">
        <f t="shared" si="5"/>
        <v>0</v>
      </c>
      <c r="H66" s="147"/>
      <c r="I66" s="99"/>
      <c r="J66" s="95"/>
      <c r="K66" s="95">
        <v>16500</v>
      </c>
      <c r="L66" s="95"/>
      <c r="M66" s="95"/>
      <c r="N66" s="97">
        <f t="shared" si="4"/>
        <v>16500</v>
      </c>
    </row>
    <row r="67" spans="1:14" ht="13.5" thickBot="1">
      <c r="A67" s="135" t="s">
        <v>68</v>
      </c>
      <c r="B67" s="110">
        <v>84</v>
      </c>
      <c r="C67" s="111"/>
      <c r="D67" s="111"/>
      <c r="E67" s="111"/>
      <c r="F67" s="111"/>
      <c r="G67" s="114">
        <f t="shared" si="5"/>
        <v>84</v>
      </c>
      <c r="H67" s="148"/>
      <c r="I67" s="110">
        <v>285</v>
      </c>
      <c r="J67" s="111"/>
      <c r="K67" s="111"/>
      <c r="L67" s="111"/>
      <c r="M67" s="111"/>
      <c r="N67" s="114">
        <f t="shared" si="4"/>
        <v>285</v>
      </c>
    </row>
    <row r="68" spans="1:14" ht="12.75">
      <c r="A68" s="138" t="s">
        <v>10</v>
      </c>
      <c r="B68" s="139">
        <f aca="true" t="shared" si="6" ref="B68:G68">SUM(B10:B18,B29:B31,B43,B50:B62,B66:B67)</f>
        <v>871732</v>
      </c>
      <c r="C68" s="136">
        <f t="shared" si="6"/>
        <v>41944</v>
      </c>
      <c r="D68" s="136">
        <f t="shared" si="6"/>
        <v>1519448</v>
      </c>
      <c r="E68" s="136">
        <f t="shared" si="6"/>
        <v>413927</v>
      </c>
      <c r="F68" s="136">
        <f t="shared" si="6"/>
        <v>0</v>
      </c>
      <c r="G68" s="125">
        <f t="shared" si="6"/>
        <v>2847051</v>
      </c>
      <c r="H68" s="147"/>
      <c r="I68" s="139">
        <f aca="true" t="shared" si="7" ref="I68:N68">SUM(I10:I18,I29:I31,I43,I50:I62,I66:I67)</f>
        <v>447240</v>
      </c>
      <c r="J68" s="136">
        <f t="shared" si="7"/>
        <v>74346</v>
      </c>
      <c r="K68" s="136">
        <f t="shared" si="7"/>
        <v>2076823</v>
      </c>
      <c r="L68" s="136">
        <f t="shared" si="7"/>
        <v>155510</v>
      </c>
      <c r="M68" s="136">
        <f t="shared" si="7"/>
        <v>93132</v>
      </c>
      <c r="N68" s="125">
        <f t="shared" si="7"/>
        <v>2847051</v>
      </c>
    </row>
    <row r="69" spans="1:14" ht="12.75">
      <c r="A69" s="137" t="s">
        <v>206</v>
      </c>
      <c r="B69" s="99"/>
      <c r="C69" s="95"/>
      <c r="D69" s="95"/>
      <c r="E69" s="95"/>
      <c r="F69" s="95"/>
      <c r="G69" s="97"/>
      <c r="H69" s="147"/>
      <c r="I69" s="98"/>
      <c r="J69" s="112"/>
      <c r="K69" s="95">
        <f>-K31</f>
        <v>-1566171</v>
      </c>
      <c r="L69" s="95"/>
      <c r="M69" s="95"/>
      <c r="N69" s="96">
        <f>-N31</f>
        <v>-1566171</v>
      </c>
    </row>
    <row r="70" spans="1:14" ht="13.5" thickBot="1">
      <c r="A70" s="131" t="s">
        <v>207</v>
      </c>
      <c r="B70" s="115">
        <f aca="true" t="shared" si="8" ref="B70:G70">SUM(B68:B69)</f>
        <v>871732</v>
      </c>
      <c r="C70" s="113">
        <f t="shared" si="8"/>
        <v>41944</v>
      </c>
      <c r="D70" s="113">
        <f t="shared" si="8"/>
        <v>1519448</v>
      </c>
      <c r="E70" s="113">
        <f t="shared" si="8"/>
        <v>413927</v>
      </c>
      <c r="F70" s="113">
        <f t="shared" si="8"/>
        <v>0</v>
      </c>
      <c r="G70" s="114">
        <f t="shared" si="8"/>
        <v>2847051</v>
      </c>
      <c r="H70" s="148"/>
      <c r="I70" s="115">
        <f aca="true" t="shared" si="9" ref="I70:N70">SUM(I68:I69)</f>
        <v>447240</v>
      </c>
      <c r="J70" s="113">
        <f t="shared" si="9"/>
        <v>74346</v>
      </c>
      <c r="K70" s="113">
        <f t="shared" si="9"/>
        <v>510652</v>
      </c>
      <c r="L70" s="113">
        <f t="shared" si="9"/>
        <v>155510</v>
      </c>
      <c r="M70" s="113">
        <f t="shared" si="9"/>
        <v>93132</v>
      </c>
      <c r="N70" s="114">
        <f t="shared" si="9"/>
        <v>1280880</v>
      </c>
    </row>
    <row r="71" spans="1:14" ht="12.75">
      <c r="A71" s="1"/>
      <c r="I71" s="1"/>
      <c r="J71" s="1"/>
      <c r="K71" s="1"/>
      <c r="L71" s="1"/>
      <c r="M71" s="1"/>
      <c r="N71" s="100"/>
    </row>
    <row r="139" ht="12.75">
      <c r="N139" s="52" t="s">
        <v>221</v>
      </c>
    </row>
  </sheetData>
  <sheetProtection/>
  <mergeCells count="6">
    <mergeCell ref="B40:G40"/>
    <mergeCell ref="I40:N40"/>
    <mergeCell ref="J2:M2"/>
    <mergeCell ref="J1:M1"/>
    <mergeCell ref="B7:G7"/>
    <mergeCell ref="I7:N7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25" sqref="E25"/>
    </sheetView>
  </sheetViews>
  <sheetFormatPr defaultColWidth="9.140625" defaultRowHeight="12.75"/>
  <cols>
    <col min="1" max="1" width="63.140625" style="10" customWidth="1"/>
    <col min="2" max="2" width="12.8515625" style="10" customWidth="1"/>
    <col min="3" max="3" width="13.140625" style="11" customWidth="1"/>
    <col min="4" max="4" width="13.00390625" style="11" customWidth="1"/>
    <col min="5" max="5" width="11.8515625" style="11" customWidth="1"/>
    <col min="6" max="6" width="12.57421875" style="0" customWidth="1"/>
  </cols>
  <sheetData>
    <row r="1" spans="1:5" ht="15" customHeight="1">
      <c r="A1" s="13"/>
      <c r="B1" s="13"/>
      <c r="C1" s="19"/>
      <c r="D1"/>
      <c r="E1" s="70" t="s">
        <v>53</v>
      </c>
    </row>
    <row r="2" spans="1:6" ht="15" customHeight="1">
      <c r="A2" s="13"/>
      <c r="B2" s="13"/>
      <c r="C2" s="19"/>
      <c r="D2" s="584" t="s">
        <v>317</v>
      </c>
      <c r="E2" s="584"/>
      <c r="F2" s="584"/>
    </row>
    <row r="3" spans="1:6" ht="19.5">
      <c r="A3" s="6" t="s">
        <v>316</v>
      </c>
      <c r="B3" s="6"/>
      <c r="C3" s="20"/>
      <c r="D3" s="20"/>
      <c r="E3" s="20"/>
      <c r="F3" s="22"/>
    </row>
    <row r="4" spans="1:6" ht="19.5">
      <c r="A4" s="6" t="s">
        <v>54</v>
      </c>
      <c r="B4" s="6"/>
      <c r="C4" s="20"/>
      <c r="D4" s="20"/>
      <c r="E4" s="20"/>
      <c r="F4" s="22"/>
    </row>
    <row r="5" spans="1:6" ht="10.5" customHeight="1" thickBot="1">
      <c r="A5" s="197"/>
      <c r="B5" s="197"/>
      <c r="C5" s="88"/>
      <c r="D5" s="88"/>
      <c r="E5" s="7"/>
      <c r="F5" s="198" t="s">
        <v>0</v>
      </c>
    </row>
    <row r="6" spans="1:6" s="195" customFormat="1" ht="12.75" customHeight="1">
      <c r="A6" s="585" t="s">
        <v>42</v>
      </c>
      <c r="B6" s="587" t="s">
        <v>229</v>
      </c>
      <c r="C6" s="589" t="s">
        <v>85</v>
      </c>
      <c r="D6" s="589" t="s">
        <v>55</v>
      </c>
      <c r="E6" s="589" t="s">
        <v>230</v>
      </c>
      <c r="F6" s="591" t="s">
        <v>56</v>
      </c>
    </row>
    <row r="7" spans="1:6" s="195" customFormat="1" ht="12.75" customHeight="1" thickBot="1">
      <c r="A7" s="586"/>
      <c r="B7" s="588"/>
      <c r="C7" s="590"/>
      <c r="D7" s="590"/>
      <c r="E7" s="590"/>
      <c r="F7" s="592"/>
    </row>
    <row r="8" spans="1:6" s="155" customFormat="1" ht="15" customHeight="1">
      <c r="A8" s="199" t="s">
        <v>57</v>
      </c>
      <c r="B8" s="200">
        <v>1</v>
      </c>
      <c r="C8" s="201">
        <v>1036</v>
      </c>
      <c r="D8" s="201">
        <v>354</v>
      </c>
      <c r="E8" s="201"/>
      <c r="F8" s="202">
        <f>SUM(C8:E8)</f>
        <v>1390</v>
      </c>
    </row>
    <row r="9" spans="1:6" ht="15" customHeight="1">
      <c r="A9" s="154" t="s">
        <v>58</v>
      </c>
      <c r="B9" s="185"/>
      <c r="C9" s="203"/>
      <c r="D9" s="203"/>
      <c r="E9" s="203">
        <v>1200</v>
      </c>
      <c r="F9" s="204">
        <f aca="true" t="shared" si="0" ref="F9:F15">SUM(C9:E9)</f>
        <v>1200</v>
      </c>
    </row>
    <row r="10" spans="1:6" ht="15" customHeight="1">
      <c r="A10" s="154" t="s">
        <v>20</v>
      </c>
      <c r="B10" s="185"/>
      <c r="C10" s="203"/>
      <c r="D10" s="203"/>
      <c r="E10" s="203"/>
      <c r="F10" s="204">
        <f t="shared" si="0"/>
        <v>0</v>
      </c>
    </row>
    <row r="11" spans="1:6" ht="15" customHeight="1">
      <c r="A11" s="154" t="s">
        <v>59</v>
      </c>
      <c r="B11" s="185"/>
      <c r="C11" s="203"/>
      <c r="D11" s="203"/>
      <c r="E11" s="203">
        <v>25626</v>
      </c>
      <c r="F11" s="204">
        <f t="shared" si="0"/>
        <v>25626</v>
      </c>
    </row>
    <row r="12" spans="1:6" ht="15" customHeight="1">
      <c r="A12" s="154" t="s">
        <v>60</v>
      </c>
      <c r="B12" s="185">
        <v>15</v>
      </c>
      <c r="C12" s="203">
        <v>35456</v>
      </c>
      <c r="D12" s="203">
        <v>10993</v>
      </c>
      <c r="E12" s="203"/>
      <c r="F12" s="204">
        <f t="shared" si="0"/>
        <v>46449</v>
      </c>
    </row>
    <row r="13" spans="1:6" ht="15" customHeight="1">
      <c r="A13" s="154" t="s">
        <v>43</v>
      </c>
      <c r="B13" s="185">
        <v>47</v>
      </c>
      <c r="C13" s="203">
        <v>158768</v>
      </c>
      <c r="D13" s="203">
        <v>47463</v>
      </c>
      <c r="E13" s="203">
        <v>64892</v>
      </c>
      <c r="F13" s="204">
        <f t="shared" si="0"/>
        <v>271123</v>
      </c>
    </row>
    <row r="14" spans="1:6" ht="15" customHeight="1">
      <c r="A14" s="154" t="s">
        <v>61</v>
      </c>
      <c r="B14" s="185"/>
      <c r="C14" s="203">
        <v>407</v>
      </c>
      <c r="D14" s="203">
        <v>45</v>
      </c>
      <c r="E14" s="203">
        <v>488</v>
      </c>
      <c r="F14" s="204">
        <f t="shared" si="0"/>
        <v>940</v>
      </c>
    </row>
    <row r="15" spans="1:6" ht="15" customHeight="1">
      <c r="A15" s="154" t="s">
        <v>62</v>
      </c>
      <c r="B15" s="185"/>
      <c r="C15" s="203"/>
      <c r="D15" s="203"/>
      <c r="E15" s="203">
        <v>1514</v>
      </c>
      <c r="F15" s="204">
        <f t="shared" si="0"/>
        <v>1514</v>
      </c>
    </row>
    <row r="16" spans="1:6" ht="15" customHeight="1">
      <c r="A16" s="154" t="s">
        <v>63</v>
      </c>
      <c r="B16" s="185">
        <f>SUM(B17:B20)</f>
        <v>2</v>
      </c>
      <c r="C16" s="205">
        <f>SUM(C17:C20)</f>
        <v>1929</v>
      </c>
      <c r="D16" s="205">
        <f>SUM(D17:D20)</f>
        <v>659</v>
      </c>
      <c r="E16" s="205">
        <f>SUM(E17:E20)</f>
        <v>8252</v>
      </c>
      <c r="F16" s="204">
        <f aca="true" t="shared" si="1" ref="F16:F21">SUM(C16:E16)</f>
        <v>10840</v>
      </c>
    </row>
    <row r="17" spans="1:6" s="82" customFormat="1" ht="15" customHeight="1">
      <c r="A17" s="191" t="s">
        <v>64</v>
      </c>
      <c r="B17" s="186"/>
      <c r="C17" s="206"/>
      <c r="D17" s="206"/>
      <c r="E17" s="206">
        <v>6320</v>
      </c>
      <c r="F17" s="207">
        <f t="shared" si="1"/>
        <v>6320</v>
      </c>
    </row>
    <row r="18" spans="1:6" s="82" customFormat="1" ht="15" customHeight="1">
      <c r="A18" s="191" t="s">
        <v>65</v>
      </c>
      <c r="B18" s="186">
        <v>2</v>
      </c>
      <c r="C18" s="206">
        <v>1929</v>
      </c>
      <c r="D18" s="206">
        <v>659</v>
      </c>
      <c r="E18" s="206"/>
      <c r="F18" s="207">
        <f t="shared" si="1"/>
        <v>2588</v>
      </c>
    </row>
    <row r="19" spans="1:6" s="82" customFormat="1" ht="15" customHeight="1">
      <c r="A19" s="191" t="s">
        <v>169</v>
      </c>
      <c r="B19" s="187"/>
      <c r="C19" s="206"/>
      <c r="D19" s="206"/>
      <c r="E19" s="206">
        <v>1620</v>
      </c>
      <c r="F19" s="207">
        <f t="shared" si="1"/>
        <v>1620</v>
      </c>
    </row>
    <row r="20" spans="1:6" s="82" customFormat="1" ht="15" customHeight="1">
      <c r="A20" s="191" t="s">
        <v>179</v>
      </c>
      <c r="B20" s="187"/>
      <c r="C20" s="206"/>
      <c r="D20" s="206"/>
      <c r="E20" s="206">
        <v>312</v>
      </c>
      <c r="F20" s="207">
        <f t="shared" si="1"/>
        <v>312</v>
      </c>
    </row>
    <row r="21" spans="1:6" ht="15" customHeight="1">
      <c r="A21" s="192" t="s">
        <v>170</v>
      </c>
      <c r="B21" s="188"/>
      <c r="C21" s="203"/>
      <c r="D21" s="203"/>
      <c r="E21" s="203">
        <v>2400</v>
      </c>
      <c r="F21" s="204">
        <f t="shared" si="1"/>
        <v>2400</v>
      </c>
    </row>
    <row r="22" spans="1:6" ht="15" customHeight="1">
      <c r="A22" s="154" t="s">
        <v>39</v>
      </c>
      <c r="B22" s="185"/>
      <c r="C22" s="203"/>
      <c r="D22" s="203"/>
      <c r="E22" s="203">
        <v>15720</v>
      </c>
      <c r="F22" s="204">
        <f aca="true" t="shared" si="2" ref="F22:F34">SUM(C22:E22)</f>
        <v>15720</v>
      </c>
    </row>
    <row r="23" spans="1:6" ht="15" customHeight="1">
      <c r="A23" s="154" t="s">
        <v>345</v>
      </c>
      <c r="B23" s="185"/>
      <c r="C23" s="203"/>
      <c r="D23" s="203"/>
      <c r="E23" s="203">
        <v>9700</v>
      </c>
      <c r="F23" s="204">
        <f t="shared" si="2"/>
        <v>9700</v>
      </c>
    </row>
    <row r="24" spans="1:6" ht="15" customHeight="1">
      <c r="A24" s="154" t="s">
        <v>21</v>
      </c>
      <c r="B24" s="185"/>
      <c r="C24" s="203"/>
      <c r="D24" s="203"/>
      <c r="E24" s="203">
        <v>536</v>
      </c>
      <c r="F24" s="204">
        <f t="shared" si="2"/>
        <v>536</v>
      </c>
    </row>
    <row r="25" spans="1:6" ht="15" customHeight="1">
      <c r="A25" s="154" t="s">
        <v>66</v>
      </c>
      <c r="B25" s="185"/>
      <c r="C25" s="203"/>
      <c r="D25" s="203"/>
      <c r="E25" s="203">
        <v>2981</v>
      </c>
      <c r="F25" s="204">
        <f t="shared" si="2"/>
        <v>2981</v>
      </c>
    </row>
    <row r="26" spans="1:6" ht="15" customHeight="1">
      <c r="A26" s="154" t="s">
        <v>228</v>
      </c>
      <c r="B26" s="185">
        <v>2</v>
      </c>
      <c r="C26" s="203">
        <v>1436</v>
      </c>
      <c r="D26" s="203">
        <v>502</v>
      </c>
      <c r="E26" s="203"/>
      <c r="F26" s="204">
        <f t="shared" si="2"/>
        <v>1938</v>
      </c>
    </row>
    <row r="27" spans="1:6" ht="15" customHeight="1">
      <c r="A27" s="154" t="s">
        <v>202</v>
      </c>
      <c r="B27" s="185"/>
      <c r="C27" s="203"/>
      <c r="D27" s="203">
        <v>2088</v>
      </c>
      <c r="E27" s="203"/>
      <c r="F27" s="204">
        <f t="shared" si="2"/>
        <v>2088</v>
      </c>
    </row>
    <row r="28" spans="1:6" ht="15" customHeight="1">
      <c r="A28" s="154" t="s">
        <v>182</v>
      </c>
      <c r="B28" s="185"/>
      <c r="C28" s="203"/>
      <c r="D28" s="203"/>
      <c r="E28" s="203">
        <v>2724</v>
      </c>
      <c r="F28" s="204">
        <f t="shared" si="2"/>
        <v>2724</v>
      </c>
    </row>
    <row r="29" spans="1:6" ht="15" customHeight="1">
      <c r="A29" s="154" t="s">
        <v>22</v>
      </c>
      <c r="B29" s="185"/>
      <c r="C29" s="203"/>
      <c r="D29" s="203"/>
      <c r="E29" s="203">
        <v>42553</v>
      </c>
      <c r="F29" s="204">
        <f t="shared" si="2"/>
        <v>42553</v>
      </c>
    </row>
    <row r="30" spans="1:6" ht="15" customHeight="1">
      <c r="A30" s="154" t="s">
        <v>67</v>
      </c>
      <c r="B30" s="189">
        <f>SUM(B31:B32)</f>
        <v>0</v>
      </c>
      <c r="C30" s="205">
        <f>SUM(C31:C32)</f>
        <v>1795</v>
      </c>
      <c r="D30" s="205">
        <f>SUM(D31:D32)</f>
        <v>305</v>
      </c>
      <c r="E30" s="205">
        <f>SUM(E31:E32)</f>
        <v>5133</v>
      </c>
      <c r="F30" s="204">
        <f>SUM(C30:E30)</f>
        <v>7233</v>
      </c>
    </row>
    <row r="31" spans="1:6" s="82" customFormat="1" ht="15" customHeight="1">
      <c r="A31" s="156" t="s">
        <v>160</v>
      </c>
      <c r="B31" s="190"/>
      <c r="C31" s="206">
        <v>850</v>
      </c>
      <c r="D31" s="206">
        <v>201</v>
      </c>
      <c r="E31" s="206">
        <v>3933</v>
      </c>
      <c r="F31" s="207">
        <f t="shared" si="2"/>
        <v>4984</v>
      </c>
    </row>
    <row r="32" spans="1:6" s="82" customFormat="1" ht="15" customHeight="1">
      <c r="A32" s="156" t="s">
        <v>167</v>
      </c>
      <c r="B32" s="190"/>
      <c r="C32" s="206">
        <v>945</v>
      </c>
      <c r="D32" s="206">
        <v>104</v>
      </c>
      <c r="E32" s="206">
        <v>1200</v>
      </c>
      <c r="F32" s="207">
        <f t="shared" si="2"/>
        <v>2249</v>
      </c>
    </row>
    <row r="33" spans="1:6" ht="15" customHeight="1">
      <c r="A33" s="154" t="s">
        <v>52</v>
      </c>
      <c r="B33" s="185"/>
      <c r="C33" s="203"/>
      <c r="D33" s="203"/>
      <c r="E33" s="203"/>
      <c r="F33" s="204">
        <f t="shared" si="2"/>
        <v>0</v>
      </c>
    </row>
    <row r="34" spans="1:6" ht="15" customHeight="1" thickBot="1">
      <c r="A34" s="193" t="s">
        <v>68</v>
      </c>
      <c r="B34" s="194"/>
      <c r="C34" s="208">
        <v>190</v>
      </c>
      <c r="D34" s="208">
        <v>19</v>
      </c>
      <c r="E34" s="208">
        <v>76</v>
      </c>
      <c r="F34" s="209">
        <f t="shared" si="2"/>
        <v>285</v>
      </c>
    </row>
    <row r="35" spans="1:6" s="170" customFormat="1" ht="17.25" customHeight="1" thickBot="1">
      <c r="A35" s="168" t="s">
        <v>10</v>
      </c>
      <c r="B35" s="196">
        <f>SUM(B8:B16,B21:B30,B33:B34)</f>
        <v>67</v>
      </c>
      <c r="C35" s="210">
        <f>SUM(C8:C16,C21:C30,C33:C34)</f>
        <v>201017</v>
      </c>
      <c r="D35" s="210">
        <f>SUM(D8:D16,D21:D30,D33:D34)</f>
        <v>62428</v>
      </c>
      <c r="E35" s="210">
        <f>SUM(E8:E16,E21:E30,E33:E34)</f>
        <v>183795</v>
      </c>
      <c r="F35" s="211">
        <f>SUM(F8:F16,F21:F30,F33:F34)</f>
        <v>447240</v>
      </c>
    </row>
    <row r="36" spans="1:5" ht="15.75">
      <c r="A36" s="13"/>
      <c r="B36" s="13"/>
      <c r="C36" s="19"/>
      <c r="D36" s="19"/>
      <c r="E36" s="19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73">
      <selection activeCell="C90" sqref="C90"/>
    </sheetView>
  </sheetViews>
  <sheetFormatPr defaultColWidth="9.140625" defaultRowHeight="12.75"/>
  <cols>
    <col min="1" max="1" width="4.421875" style="387" customWidth="1"/>
    <col min="2" max="2" width="5.8515625" style="387" customWidth="1"/>
    <col min="3" max="3" width="54.8515625" style="387" customWidth="1"/>
    <col min="4" max="4" width="14.140625" style="387" customWidth="1"/>
    <col min="5" max="5" width="14.57421875" style="387" customWidth="1"/>
    <col min="6" max="16384" width="10.28125" style="387" customWidth="1"/>
  </cols>
  <sheetData>
    <row r="1" s="381" customFormat="1" ht="27.75" customHeight="1">
      <c r="E1" s="414" t="s">
        <v>456</v>
      </c>
    </row>
    <row r="2" spans="1:5" s="383" customFormat="1" ht="46.5" customHeight="1">
      <c r="A2" s="594" t="s">
        <v>370</v>
      </c>
      <c r="B2" s="595"/>
      <c r="C2" s="595"/>
      <c r="D2" s="595"/>
      <c r="E2" s="595"/>
    </row>
    <row r="3" s="381" customFormat="1" ht="36" customHeight="1" thickBot="1">
      <c r="E3" s="382" t="s">
        <v>371</v>
      </c>
    </row>
    <row r="4" spans="1:5" s="384" customFormat="1" ht="12.75" customHeight="1">
      <c r="A4" s="597" t="s">
        <v>372</v>
      </c>
      <c r="B4" s="599" t="s">
        <v>373</v>
      </c>
      <c r="C4" s="599"/>
      <c r="D4" s="603" t="s">
        <v>597</v>
      </c>
      <c r="E4" s="604"/>
    </row>
    <row r="5" spans="1:5" s="384" customFormat="1" ht="12.75">
      <c r="A5" s="598"/>
      <c r="B5" s="600"/>
      <c r="C5" s="600"/>
      <c r="D5" s="605"/>
      <c r="E5" s="606"/>
    </row>
    <row r="6" spans="1:5" ht="15" customHeight="1">
      <c r="A6" s="385" t="s">
        <v>374</v>
      </c>
      <c r="B6" s="386" t="s">
        <v>375</v>
      </c>
      <c r="C6" s="386"/>
      <c r="D6" s="502"/>
      <c r="E6" s="507"/>
    </row>
    <row r="7" spans="1:5" ht="15" customHeight="1">
      <c r="A7" s="388" t="s">
        <v>376</v>
      </c>
      <c r="B7" s="389"/>
      <c r="C7" s="390" t="s">
        <v>377</v>
      </c>
      <c r="D7" s="389"/>
      <c r="E7" s="507"/>
    </row>
    <row r="8" spans="1:5" ht="15" customHeight="1">
      <c r="A8" s="388" t="s">
        <v>378</v>
      </c>
      <c r="B8" s="389"/>
      <c r="C8" s="390" t="s">
        <v>379</v>
      </c>
      <c r="D8" s="389"/>
      <c r="E8" s="508"/>
    </row>
    <row r="9" spans="1:5" ht="15" customHeight="1">
      <c r="A9" s="388" t="s">
        <v>380</v>
      </c>
      <c r="B9" s="389"/>
      <c r="C9" s="390" t="s">
        <v>381</v>
      </c>
      <c r="D9" s="389"/>
      <c r="E9" s="509"/>
    </row>
    <row r="10" spans="1:5" ht="15" customHeight="1">
      <c r="A10" s="391" t="s">
        <v>382</v>
      </c>
      <c r="B10" s="392"/>
      <c r="C10" s="393" t="s">
        <v>383</v>
      </c>
      <c r="D10" s="392"/>
      <c r="E10" s="510"/>
    </row>
    <row r="11" spans="1:5" ht="15" customHeight="1">
      <c r="A11" s="394" t="s">
        <v>384</v>
      </c>
      <c r="B11" s="392"/>
      <c r="C11" s="393" t="s">
        <v>385</v>
      </c>
      <c r="D11" s="392"/>
      <c r="E11" s="512"/>
    </row>
    <row r="12" spans="1:5" ht="15" customHeight="1">
      <c r="A12" s="395"/>
      <c r="B12" s="396"/>
      <c r="C12" s="397" t="s">
        <v>386</v>
      </c>
      <c r="D12" s="396"/>
      <c r="E12" s="513"/>
    </row>
    <row r="13" spans="1:5" ht="15" customHeight="1">
      <c r="A13" s="394" t="s">
        <v>387</v>
      </c>
      <c r="B13" s="392"/>
      <c r="C13" s="393" t="s">
        <v>388</v>
      </c>
      <c r="D13" s="392"/>
      <c r="E13" s="512"/>
    </row>
    <row r="14" spans="1:5" ht="15" customHeight="1">
      <c r="A14" s="388" t="s">
        <v>389</v>
      </c>
      <c r="B14" s="389"/>
      <c r="C14" s="390" t="s">
        <v>390</v>
      </c>
      <c r="D14" s="389"/>
      <c r="E14" s="507"/>
    </row>
    <row r="15" spans="1:5" ht="15" customHeight="1">
      <c r="A15" s="398" t="s">
        <v>391</v>
      </c>
      <c r="B15" s="399" t="s">
        <v>392</v>
      </c>
      <c r="C15" s="400"/>
      <c r="D15" s="399"/>
      <c r="E15" s="512"/>
    </row>
    <row r="16" spans="1:5" ht="15" customHeight="1">
      <c r="A16" s="398"/>
      <c r="B16" s="399" t="s">
        <v>393</v>
      </c>
      <c r="C16" s="400"/>
      <c r="D16" s="399"/>
      <c r="E16" s="512"/>
    </row>
    <row r="17" spans="1:5" ht="15" customHeight="1">
      <c r="A17" s="385" t="s">
        <v>394</v>
      </c>
      <c r="B17" s="386" t="s">
        <v>395</v>
      </c>
      <c r="C17" s="386"/>
      <c r="D17" s="502"/>
      <c r="E17" s="507"/>
    </row>
    <row r="18" spans="1:5" ht="15" customHeight="1">
      <c r="A18" s="385" t="s">
        <v>396</v>
      </c>
      <c r="B18" s="386" t="s">
        <v>397</v>
      </c>
      <c r="C18" s="386"/>
      <c r="D18" s="502"/>
      <c r="E18" s="507">
        <v>86638</v>
      </c>
    </row>
    <row r="19" spans="1:5" ht="15" customHeight="1">
      <c r="A19" s="388" t="s">
        <v>398</v>
      </c>
      <c r="B19" s="389" t="s">
        <v>399</v>
      </c>
      <c r="C19" s="390" t="s">
        <v>400</v>
      </c>
      <c r="D19" s="389"/>
      <c r="E19" s="507">
        <v>9000</v>
      </c>
    </row>
    <row r="20" spans="1:5" ht="15" customHeight="1">
      <c r="A20" s="385" t="s">
        <v>401</v>
      </c>
      <c r="B20" s="386" t="s">
        <v>402</v>
      </c>
      <c r="C20" s="386"/>
      <c r="D20" s="502"/>
      <c r="E20" s="507"/>
    </row>
    <row r="21" spans="1:5" ht="15" customHeight="1">
      <c r="A21" s="385" t="s">
        <v>403</v>
      </c>
      <c r="B21" s="386" t="s">
        <v>404</v>
      </c>
      <c r="C21" s="386"/>
      <c r="D21" s="502"/>
      <c r="E21" s="507"/>
    </row>
    <row r="22" spans="1:5" ht="15" customHeight="1">
      <c r="A22" s="385" t="s">
        <v>405</v>
      </c>
      <c r="B22" s="386" t="s">
        <v>406</v>
      </c>
      <c r="C22" s="386"/>
      <c r="D22" s="502"/>
      <c r="E22" s="507">
        <v>27070</v>
      </c>
    </row>
    <row r="23" spans="1:5" ht="15" customHeight="1">
      <c r="A23" s="388" t="s">
        <v>407</v>
      </c>
      <c r="B23" s="389" t="s">
        <v>399</v>
      </c>
      <c r="C23" s="390" t="s">
        <v>408</v>
      </c>
      <c r="D23" s="389"/>
      <c r="E23" s="507">
        <v>400</v>
      </c>
    </row>
    <row r="24" spans="1:5" ht="15" customHeight="1">
      <c r="A24" s="385" t="s">
        <v>409</v>
      </c>
      <c r="B24" s="386" t="s">
        <v>410</v>
      </c>
      <c r="C24" s="386"/>
      <c r="D24" s="502"/>
      <c r="E24" s="507">
        <v>4300</v>
      </c>
    </row>
    <row r="25" spans="1:5" ht="15" customHeight="1">
      <c r="A25" s="385" t="s">
        <v>411</v>
      </c>
      <c r="B25" s="386" t="s">
        <v>412</v>
      </c>
      <c r="C25" s="386"/>
      <c r="D25" s="502"/>
      <c r="E25" s="507"/>
    </row>
    <row r="26" spans="1:5" ht="15" customHeight="1">
      <c r="A26" s="394" t="s">
        <v>413</v>
      </c>
      <c r="B26" s="392" t="s">
        <v>399</v>
      </c>
      <c r="C26" s="393" t="s">
        <v>414</v>
      </c>
      <c r="D26" s="392"/>
      <c r="E26" s="512"/>
    </row>
    <row r="27" spans="1:5" ht="15" customHeight="1">
      <c r="A27" s="388" t="s">
        <v>415</v>
      </c>
      <c r="B27" s="389"/>
      <c r="C27" s="390" t="s">
        <v>416</v>
      </c>
      <c r="D27" s="389"/>
      <c r="E27" s="507"/>
    </row>
    <row r="28" spans="1:5" ht="15" customHeight="1">
      <c r="A28" s="385" t="s">
        <v>417</v>
      </c>
      <c r="B28" s="386" t="s">
        <v>418</v>
      </c>
      <c r="C28" s="386"/>
      <c r="D28" s="502"/>
      <c r="E28" s="507">
        <v>83910</v>
      </c>
    </row>
    <row r="29" spans="1:5" ht="15" customHeight="1">
      <c r="A29" s="385" t="s">
        <v>419</v>
      </c>
      <c r="B29" s="386" t="s">
        <v>420</v>
      </c>
      <c r="C29" s="386"/>
      <c r="D29" s="502"/>
      <c r="E29" s="507">
        <v>1000</v>
      </c>
    </row>
    <row r="30" spans="1:5" ht="15" customHeight="1">
      <c r="A30" s="398" t="s">
        <v>421</v>
      </c>
      <c r="B30" s="399" t="s">
        <v>422</v>
      </c>
      <c r="C30" s="400"/>
      <c r="D30" s="399"/>
      <c r="E30" s="512"/>
    </row>
    <row r="31" spans="1:5" ht="15" customHeight="1">
      <c r="A31" s="401"/>
      <c r="B31" s="402" t="s">
        <v>423</v>
      </c>
      <c r="C31" s="403"/>
      <c r="D31" s="402"/>
      <c r="E31" s="513"/>
    </row>
    <row r="32" spans="1:5" ht="15" customHeight="1">
      <c r="A32" s="385" t="s">
        <v>424</v>
      </c>
      <c r="B32" s="386" t="s">
        <v>425</v>
      </c>
      <c r="C32" s="386"/>
      <c r="D32" s="502"/>
      <c r="E32" s="507"/>
    </row>
    <row r="33" spans="1:5" ht="15" customHeight="1">
      <c r="A33" s="398" t="s">
        <v>426</v>
      </c>
      <c r="B33" s="399" t="s">
        <v>427</v>
      </c>
      <c r="C33" s="400"/>
      <c r="D33" s="399"/>
      <c r="E33" s="512"/>
    </row>
    <row r="34" spans="1:5" ht="15" customHeight="1">
      <c r="A34" s="401"/>
      <c r="B34" s="402" t="s">
        <v>428</v>
      </c>
      <c r="C34" s="403"/>
      <c r="D34" s="402"/>
      <c r="E34" s="513"/>
    </row>
    <row r="35" spans="1:5" ht="15" customHeight="1">
      <c r="A35" s="398" t="s">
        <v>429</v>
      </c>
      <c r="B35" s="399" t="s">
        <v>430</v>
      </c>
      <c r="C35" s="400"/>
      <c r="D35" s="399"/>
      <c r="E35" s="514">
        <f>SUM(E6,E15:E18,E20:E22,E24:E25,E28:E29,E30:E33)</f>
        <v>202918</v>
      </c>
    </row>
    <row r="36" spans="1:5" ht="15" customHeight="1">
      <c r="A36" s="401"/>
      <c r="B36" s="402" t="s">
        <v>431</v>
      </c>
      <c r="C36" s="403"/>
      <c r="D36" s="402"/>
      <c r="E36" s="513"/>
    </row>
    <row r="37" spans="1:5" ht="15" customHeight="1">
      <c r="A37" s="388" t="s">
        <v>432</v>
      </c>
      <c r="B37" s="389" t="s">
        <v>399</v>
      </c>
      <c r="C37" s="390" t="s">
        <v>433</v>
      </c>
      <c r="D37" s="389"/>
      <c r="E37" s="509">
        <f>E35-E60</f>
        <v>38764</v>
      </c>
    </row>
    <row r="38" spans="1:5" ht="15" customHeight="1" thickBot="1">
      <c r="A38" s="404"/>
      <c r="B38" s="405" t="s">
        <v>434</v>
      </c>
      <c r="C38" s="405"/>
      <c r="D38" s="503"/>
      <c r="E38" s="515"/>
    </row>
    <row r="39" spans="1:5" ht="195.75" customHeight="1">
      <c r="A39" s="406"/>
      <c r="B39" s="407"/>
      <c r="C39" s="407"/>
      <c r="D39" s="407"/>
      <c r="E39" s="407"/>
    </row>
    <row r="40" s="409" customFormat="1" ht="57" customHeight="1" thickBot="1">
      <c r="A40" s="408"/>
    </row>
    <row r="41" spans="1:5" s="409" customFormat="1" ht="12">
      <c r="A41" s="597" t="s">
        <v>372</v>
      </c>
      <c r="B41" s="599" t="s">
        <v>435</v>
      </c>
      <c r="C41" s="599"/>
      <c r="D41" s="603" t="s">
        <v>597</v>
      </c>
      <c r="E41" s="604"/>
    </row>
    <row r="42" spans="1:5" s="409" customFormat="1" ht="12.75" thickBot="1">
      <c r="A42" s="601"/>
      <c r="B42" s="602"/>
      <c r="C42" s="602"/>
      <c r="D42" s="607"/>
      <c r="E42" s="608"/>
    </row>
    <row r="43" spans="1:5" ht="15" customHeight="1">
      <c r="A43" s="493" t="s">
        <v>569</v>
      </c>
      <c r="B43" s="410" t="s">
        <v>452</v>
      </c>
      <c r="C43" s="410"/>
      <c r="D43" s="504"/>
      <c r="E43" s="516"/>
    </row>
    <row r="44" spans="1:5" ht="15" customHeight="1">
      <c r="A44" s="388" t="s">
        <v>570</v>
      </c>
      <c r="B44" s="412" t="s">
        <v>399</v>
      </c>
      <c r="C44" s="412" t="s">
        <v>436</v>
      </c>
      <c r="D44" s="389"/>
      <c r="E44" s="507"/>
    </row>
    <row r="45" spans="1:5" ht="15" customHeight="1">
      <c r="A45" s="388" t="s">
        <v>571</v>
      </c>
      <c r="B45" s="412"/>
      <c r="C45" s="412" t="s">
        <v>437</v>
      </c>
      <c r="D45" s="389"/>
      <c r="E45" s="507"/>
    </row>
    <row r="46" spans="1:5" ht="15" customHeight="1">
      <c r="A46" s="385" t="s">
        <v>572</v>
      </c>
      <c r="B46" s="386" t="s">
        <v>453</v>
      </c>
      <c r="C46" s="386"/>
      <c r="D46" s="502"/>
      <c r="E46" s="507">
        <v>46419</v>
      </c>
    </row>
    <row r="47" spans="1:5" ht="15" customHeight="1">
      <c r="A47" s="388" t="s">
        <v>573</v>
      </c>
      <c r="B47" s="412" t="s">
        <v>399</v>
      </c>
      <c r="C47" s="412" t="s">
        <v>438</v>
      </c>
      <c r="D47" s="389"/>
      <c r="E47" s="507">
        <v>9000</v>
      </c>
    </row>
    <row r="48" spans="1:5" ht="15" customHeight="1">
      <c r="A48" s="388" t="s">
        <v>574</v>
      </c>
      <c r="B48" s="412"/>
      <c r="C48" s="412" t="s">
        <v>439</v>
      </c>
      <c r="D48" s="389"/>
      <c r="E48" s="507"/>
    </row>
    <row r="49" spans="1:5" ht="15" customHeight="1">
      <c r="A49" s="385" t="s">
        <v>575</v>
      </c>
      <c r="B49" s="386" t="s">
        <v>440</v>
      </c>
      <c r="C49" s="386"/>
      <c r="D49" s="502"/>
      <c r="E49" s="507"/>
    </row>
    <row r="50" spans="1:5" ht="15" customHeight="1">
      <c r="A50" s="385" t="s">
        <v>576</v>
      </c>
      <c r="B50" s="386" t="s">
        <v>441</v>
      </c>
      <c r="C50" s="386"/>
      <c r="D50" s="502"/>
      <c r="E50" s="507">
        <v>79808</v>
      </c>
    </row>
    <row r="51" spans="1:5" ht="15" customHeight="1">
      <c r="A51" s="388" t="s">
        <v>577</v>
      </c>
      <c r="B51" s="412" t="s">
        <v>399</v>
      </c>
      <c r="C51" s="412" t="s">
        <v>442</v>
      </c>
      <c r="D51" s="389"/>
      <c r="E51" s="507"/>
    </row>
    <row r="52" spans="1:5" ht="15" customHeight="1">
      <c r="A52" s="388" t="s">
        <v>578</v>
      </c>
      <c r="B52" s="412"/>
      <c r="C52" s="412" t="s">
        <v>443</v>
      </c>
      <c r="D52" s="389"/>
      <c r="E52" s="507"/>
    </row>
    <row r="53" spans="1:5" ht="15" customHeight="1">
      <c r="A53" s="385" t="s">
        <v>579</v>
      </c>
      <c r="B53" s="386" t="s">
        <v>454</v>
      </c>
      <c r="C53" s="386"/>
      <c r="D53" s="502"/>
      <c r="E53" s="507">
        <v>8390</v>
      </c>
    </row>
    <row r="54" spans="1:5" ht="15" customHeight="1">
      <c r="A54" s="385" t="s">
        <v>580</v>
      </c>
      <c r="B54" s="386" t="s">
        <v>455</v>
      </c>
      <c r="C54" s="386"/>
      <c r="D54" s="502"/>
      <c r="E54" s="507">
        <v>28537</v>
      </c>
    </row>
    <row r="55" spans="1:5" ht="15" customHeight="1">
      <c r="A55" s="385" t="s">
        <v>581</v>
      </c>
      <c r="B55" s="386" t="s">
        <v>444</v>
      </c>
      <c r="C55" s="386"/>
      <c r="D55" s="502"/>
      <c r="E55" s="507">
        <v>1000</v>
      </c>
    </row>
    <row r="56" spans="1:5" ht="15" customHeight="1">
      <c r="A56" s="388" t="s">
        <v>582</v>
      </c>
      <c r="B56" s="412" t="s">
        <v>445</v>
      </c>
      <c r="C56" s="412"/>
      <c r="D56" s="389"/>
      <c r="E56" s="507"/>
    </row>
    <row r="57" spans="1:5" ht="15" customHeight="1">
      <c r="A57" s="388" t="s">
        <v>583</v>
      </c>
      <c r="B57" s="412" t="s">
        <v>446</v>
      </c>
      <c r="C57" s="412"/>
      <c r="D57" s="389"/>
      <c r="E57" s="507"/>
    </row>
    <row r="58" spans="1:5" ht="15" customHeight="1">
      <c r="A58" s="385" t="s">
        <v>584</v>
      </c>
      <c r="B58" s="416" t="s">
        <v>447</v>
      </c>
      <c r="C58" s="412"/>
      <c r="D58" s="389"/>
      <c r="E58" s="507"/>
    </row>
    <row r="59" spans="1:5" ht="15" customHeight="1">
      <c r="A59" s="388" t="s">
        <v>585</v>
      </c>
      <c r="B59" s="412" t="s">
        <v>448</v>
      </c>
      <c r="C59" s="412"/>
      <c r="D59" s="389"/>
      <c r="E59" s="507"/>
    </row>
    <row r="60" spans="1:5" ht="15" customHeight="1">
      <c r="A60" s="385" t="s">
        <v>586</v>
      </c>
      <c r="B60" s="386" t="s">
        <v>449</v>
      </c>
      <c r="C60" s="386"/>
      <c r="D60" s="502"/>
      <c r="E60" s="517">
        <f>SUM(E58:E59,E46,E50,E53:E55)</f>
        <v>164154</v>
      </c>
    </row>
    <row r="61" spans="1:5" ht="15" customHeight="1">
      <c r="A61" s="401"/>
      <c r="B61" s="386" t="s">
        <v>450</v>
      </c>
      <c r="C61" s="386"/>
      <c r="D61" s="502"/>
      <c r="E61" s="507"/>
    </row>
    <row r="62" spans="1:5" ht="15" customHeight="1" thickBot="1">
      <c r="A62" s="404" t="s">
        <v>587</v>
      </c>
      <c r="B62" s="405" t="s">
        <v>451</v>
      </c>
      <c r="C62" s="405"/>
      <c r="D62" s="503"/>
      <c r="E62" s="518"/>
    </row>
    <row r="64" ht="6.75" customHeight="1"/>
    <row r="65" spans="1:5" ht="24" customHeight="1">
      <c r="A65" s="593" t="s">
        <v>588</v>
      </c>
      <c r="B65" s="593"/>
      <c r="C65" s="593"/>
      <c r="D65" s="593"/>
      <c r="E65" s="593"/>
    </row>
    <row r="66" spans="1:5" ht="21.75" customHeight="1">
      <c r="A66" s="596" t="s">
        <v>589</v>
      </c>
      <c r="B66" s="596"/>
      <c r="C66" s="596"/>
      <c r="D66" s="596"/>
      <c r="E66" s="596"/>
    </row>
    <row r="67" spans="1:5" ht="6" customHeight="1" thickBot="1">
      <c r="A67" s="494"/>
      <c r="B67" s="494"/>
      <c r="C67" s="494"/>
      <c r="D67" s="494"/>
      <c r="E67" s="494"/>
    </row>
    <row r="68" spans="1:5" ht="15" customHeight="1">
      <c r="A68" s="496"/>
      <c r="B68" s="497" t="s">
        <v>590</v>
      </c>
      <c r="C68" s="497"/>
      <c r="D68" s="505"/>
      <c r="E68" s="519">
        <v>20319</v>
      </c>
    </row>
    <row r="69" spans="1:5" ht="15" customHeight="1">
      <c r="A69" s="411"/>
      <c r="B69" s="412" t="s">
        <v>591</v>
      </c>
      <c r="C69" s="412"/>
      <c r="D69" s="389"/>
      <c r="E69" s="520">
        <v>8000</v>
      </c>
    </row>
    <row r="70" spans="1:5" ht="15" customHeight="1">
      <c r="A70" s="411"/>
      <c r="B70" s="412" t="s">
        <v>592</v>
      </c>
      <c r="C70" s="412"/>
      <c r="D70" s="389"/>
      <c r="E70" s="520">
        <v>3100</v>
      </c>
    </row>
    <row r="71" spans="1:5" ht="15" customHeight="1">
      <c r="A71" s="411"/>
      <c r="B71" s="412" t="s">
        <v>593</v>
      </c>
      <c r="C71" s="412"/>
      <c r="D71" s="389"/>
      <c r="E71" s="520">
        <v>6000</v>
      </c>
    </row>
    <row r="72" spans="1:5" ht="15" customHeight="1" thickBot="1">
      <c r="A72" s="413"/>
      <c r="B72" s="405" t="s">
        <v>594</v>
      </c>
      <c r="C72" s="405"/>
      <c r="D72" s="503"/>
      <c r="E72" s="521">
        <v>9000</v>
      </c>
    </row>
    <row r="73" spans="1:5" ht="13.5" thickBot="1">
      <c r="A73" s="498"/>
      <c r="B73" s="499" t="s">
        <v>595</v>
      </c>
      <c r="C73" s="499"/>
      <c r="D73" s="506"/>
      <c r="E73" s="522">
        <f>SUM(E68:E72)</f>
        <v>46419</v>
      </c>
    </row>
    <row r="75" ht="21.75" customHeight="1"/>
    <row r="76" spans="1:5" ht="15.75">
      <c r="A76" s="593" t="s">
        <v>596</v>
      </c>
      <c r="B76" s="593"/>
      <c r="C76" s="593"/>
      <c r="D76" s="593"/>
      <c r="E76" s="593"/>
    </row>
    <row r="77" ht="13.5" thickBot="1">
      <c r="E77" s="495"/>
    </row>
    <row r="78" spans="1:5" ht="12.75">
      <c r="A78" s="496"/>
      <c r="B78" s="410" t="s">
        <v>601</v>
      </c>
      <c r="C78" s="524"/>
      <c r="D78" s="524" t="s">
        <v>598</v>
      </c>
      <c r="E78" s="525" t="s">
        <v>599</v>
      </c>
    </row>
    <row r="79" spans="1:5" ht="12.75">
      <c r="A79" s="526"/>
      <c r="B79" s="527" t="s">
        <v>605</v>
      </c>
      <c r="C79" s="528"/>
      <c r="D79" s="529">
        <v>14476</v>
      </c>
      <c r="E79" s="415">
        <v>20319</v>
      </c>
    </row>
    <row r="80" spans="1:5" ht="12.75">
      <c r="A80" s="411"/>
      <c r="B80" s="389"/>
      <c r="C80" s="533" t="s">
        <v>602</v>
      </c>
      <c r="D80" s="529">
        <v>5537</v>
      </c>
      <c r="E80" s="415"/>
    </row>
    <row r="81" spans="1:5" ht="12.75">
      <c r="A81" s="411"/>
      <c r="B81" s="412" t="s">
        <v>603</v>
      </c>
      <c r="C81" s="528"/>
      <c r="D81" s="529">
        <v>4770</v>
      </c>
      <c r="E81" s="415"/>
    </row>
    <row r="82" spans="1:5" ht="12.75">
      <c r="A82" s="526"/>
      <c r="B82" s="527" t="s">
        <v>600</v>
      </c>
      <c r="C82" s="528"/>
      <c r="D82" s="529">
        <v>6000</v>
      </c>
      <c r="E82" s="415"/>
    </row>
    <row r="83" spans="1:5" ht="12.75">
      <c r="A83" s="411"/>
      <c r="B83" s="412" t="s">
        <v>604</v>
      </c>
      <c r="C83" s="528"/>
      <c r="D83" s="529">
        <v>13606</v>
      </c>
      <c r="E83" s="415"/>
    </row>
    <row r="84" spans="1:5" ht="12.75">
      <c r="A84" s="411"/>
      <c r="B84" s="412" t="s">
        <v>606</v>
      </c>
      <c r="C84" s="528"/>
      <c r="D84" s="529">
        <v>29249</v>
      </c>
      <c r="E84" s="415"/>
    </row>
    <row r="85" spans="1:5" ht="13.5" thickBot="1">
      <c r="A85" s="413"/>
      <c r="B85" s="530" t="s">
        <v>595</v>
      </c>
      <c r="C85" s="530"/>
      <c r="D85" s="531">
        <f>SUM(D79:D84)</f>
        <v>73638</v>
      </c>
      <c r="E85" s="532">
        <f>SUM(E79:E84)</f>
        <v>20319</v>
      </c>
    </row>
    <row r="88" spans="4:5" ht="12.75">
      <c r="D88" s="523"/>
      <c r="E88" s="523"/>
    </row>
    <row r="89" spans="4:5" ht="12.75">
      <c r="D89" s="523"/>
      <c r="E89" s="523"/>
    </row>
    <row r="90" spans="4:5" ht="12.75">
      <c r="D90" s="523"/>
      <c r="E90" s="523"/>
    </row>
    <row r="91" spans="4:5" ht="12.75">
      <c r="D91" s="523"/>
      <c r="E91" s="523"/>
    </row>
    <row r="92" spans="4:5" ht="12.75">
      <c r="D92" s="523"/>
      <c r="E92" s="523"/>
    </row>
    <row r="93" spans="4:5" ht="12.75">
      <c r="D93" s="523"/>
      <c r="E93" s="523"/>
    </row>
    <row r="94" spans="4:5" ht="12.75">
      <c r="D94" s="523"/>
      <c r="E94" s="523"/>
    </row>
  </sheetData>
  <mergeCells count="10">
    <mergeCell ref="A76:E76"/>
    <mergeCell ref="A65:E65"/>
    <mergeCell ref="A2:E2"/>
    <mergeCell ref="A66:E66"/>
    <mergeCell ref="A4:A5"/>
    <mergeCell ref="B4:C5"/>
    <mergeCell ref="A41:A42"/>
    <mergeCell ref="B41:C42"/>
    <mergeCell ref="D4:E5"/>
    <mergeCell ref="D41:E4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5"/>
  <sheetViews>
    <sheetView workbookViewId="0" topLeftCell="A58">
      <selection activeCell="A65" sqref="A65"/>
    </sheetView>
  </sheetViews>
  <sheetFormatPr defaultColWidth="9.140625" defaultRowHeight="12.75"/>
  <cols>
    <col min="1" max="1" width="68.57421875" style="0" customWidth="1"/>
    <col min="2" max="2" width="17.7109375" style="0" customWidth="1"/>
  </cols>
  <sheetData>
    <row r="1" ht="12" customHeight="1">
      <c r="B1" s="312" t="s">
        <v>319</v>
      </c>
    </row>
    <row r="2" spans="1:2" ht="15" customHeight="1">
      <c r="A2" s="6" t="s">
        <v>318</v>
      </c>
      <c r="B2" s="15"/>
    </row>
    <row r="3" spans="1:2" ht="15.75" customHeight="1">
      <c r="A3" s="6" t="s">
        <v>41</v>
      </c>
      <c r="B3" s="15"/>
    </row>
    <row r="4" spans="1:2" ht="15.75" customHeight="1">
      <c r="A4" s="6"/>
      <c r="B4" s="15"/>
    </row>
    <row r="5" spans="1:2" ht="15.75" customHeight="1">
      <c r="A5" s="6"/>
      <c r="B5" s="15"/>
    </row>
    <row r="6" spans="1:2" ht="9.75" customHeight="1" thickBot="1">
      <c r="A6" s="1"/>
      <c r="B6" s="17" t="s">
        <v>0</v>
      </c>
    </row>
    <row r="7" spans="1:2" s="170" customFormat="1" ht="15.75" customHeight="1" thickBot="1">
      <c r="A7" s="310" t="s">
        <v>42</v>
      </c>
      <c r="B7" s="474" t="s">
        <v>149</v>
      </c>
    </row>
    <row r="8" spans="1:2" s="170" customFormat="1" ht="12.75" customHeight="1">
      <c r="A8" s="478" t="s">
        <v>557</v>
      </c>
      <c r="B8" s="475"/>
    </row>
    <row r="9" spans="1:2" s="170" customFormat="1" ht="12.75" customHeight="1">
      <c r="A9" s="479" t="s">
        <v>558</v>
      </c>
      <c r="B9" s="476">
        <v>164</v>
      </c>
    </row>
    <row r="10" spans="1:2" s="170" customFormat="1" ht="12.75" customHeight="1">
      <c r="A10" s="480" t="s">
        <v>559</v>
      </c>
      <c r="B10" s="476"/>
    </row>
    <row r="11" spans="1:2" s="170" customFormat="1" ht="12.75" customHeight="1">
      <c r="A11" s="479" t="s">
        <v>560</v>
      </c>
      <c r="B11" s="476">
        <v>98001</v>
      </c>
    </row>
    <row r="12" spans="1:2" s="170" customFormat="1" ht="12.75" customHeight="1">
      <c r="A12" s="479" t="s">
        <v>561</v>
      </c>
      <c r="B12" s="476">
        <v>65691</v>
      </c>
    </row>
    <row r="13" spans="1:2" s="184" customFormat="1" ht="12.75" customHeight="1">
      <c r="A13" s="246" t="s">
        <v>363</v>
      </c>
      <c r="B13" s="477"/>
    </row>
    <row r="14" spans="1:2" s="184" customFormat="1" ht="12.75">
      <c r="A14" s="247" t="s">
        <v>364</v>
      </c>
      <c r="B14" s="248">
        <v>1000</v>
      </c>
    </row>
    <row r="15" spans="1:2" s="184" customFormat="1" ht="12.75">
      <c r="A15" s="247" t="s">
        <v>346</v>
      </c>
      <c r="B15" s="248">
        <v>50</v>
      </c>
    </row>
    <row r="16" spans="1:2" s="184" customFormat="1" ht="12.75">
      <c r="A16" s="247" t="s">
        <v>347</v>
      </c>
      <c r="B16" s="248">
        <v>276</v>
      </c>
    </row>
    <row r="17" spans="1:2" s="184" customFormat="1" ht="12.75">
      <c r="A17" s="247" t="s">
        <v>348</v>
      </c>
      <c r="B17" s="248">
        <v>276</v>
      </c>
    </row>
    <row r="18" spans="1:2" s="184" customFormat="1" ht="12.75">
      <c r="A18" s="247" t="s">
        <v>349</v>
      </c>
      <c r="B18" s="248">
        <v>2500</v>
      </c>
    </row>
    <row r="19" spans="1:2" s="184" customFormat="1" ht="12.75">
      <c r="A19" s="369" t="s">
        <v>562</v>
      </c>
      <c r="B19" s="248"/>
    </row>
    <row r="20" spans="1:2" s="184" customFormat="1" ht="12.75">
      <c r="A20" s="154" t="s">
        <v>563</v>
      </c>
      <c r="B20" s="248">
        <v>1029</v>
      </c>
    </row>
    <row r="21" spans="1:2" s="184" customFormat="1" ht="12.75">
      <c r="A21" s="249" t="s">
        <v>225</v>
      </c>
      <c r="B21" s="248"/>
    </row>
    <row r="22" spans="1:2" s="184" customFormat="1" ht="12.75">
      <c r="A22" s="247" t="s">
        <v>227</v>
      </c>
      <c r="B22" s="248">
        <v>1540</v>
      </c>
    </row>
    <row r="23" spans="1:2" s="184" customFormat="1" ht="12.75">
      <c r="A23" s="249" t="s">
        <v>44</v>
      </c>
      <c r="B23" s="248"/>
    </row>
    <row r="24" spans="1:2" s="184" customFormat="1" ht="12.75">
      <c r="A24" s="247" t="s">
        <v>231</v>
      </c>
      <c r="B24" s="248">
        <v>4500</v>
      </c>
    </row>
    <row r="25" spans="1:2" s="184" customFormat="1" ht="12.75">
      <c r="A25" s="247" t="s">
        <v>265</v>
      </c>
      <c r="B25" s="248">
        <v>4868</v>
      </c>
    </row>
    <row r="26" spans="1:2" s="184" customFormat="1" ht="12.75">
      <c r="A26" s="247" t="s">
        <v>45</v>
      </c>
      <c r="B26" s="248">
        <v>1280</v>
      </c>
    </row>
    <row r="27" spans="1:2" s="52" customFormat="1" ht="12.75">
      <c r="A27" s="368" t="s">
        <v>365</v>
      </c>
      <c r="B27" s="250">
        <v>6000</v>
      </c>
    </row>
    <row r="28" spans="1:2" s="184" customFormat="1" ht="12.75">
      <c r="A28" s="249" t="s">
        <v>343</v>
      </c>
      <c r="B28" s="248"/>
    </row>
    <row r="29" spans="1:2" s="184" customFormat="1" ht="12.75">
      <c r="A29" s="247" t="s">
        <v>226</v>
      </c>
      <c r="B29" s="248">
        <v>10891</v>
      </c>
    </row>
    <row r="30" spans="1:2" s="184" customFormat="1" ht="12.75">
      <c r="A30" s="369" t="s">
        <v>21</v>
      </c>
      <c r="B30" s="248"/>
    </row>
    <row r="31" spans="1:2" s="184" customFormat="1" ht="12.75">
      <c r="A31" s="154" t="s">
        <v>366</v>
      </c>
      <c r="B31" s="248">
        <v>18473</v>
      </c>
    </row>
    <row r="32" spans="1:2" s="184" customFormat="1" ht="12.75">
      <c r="A32" s="249" t="s">
        <v>185</v>
      </c>
      <c r="B32" s="248"/>
    </row>
    <row r="33" spans="1:2" s="184" customFormat="1" ht="12.75">
      <c r="A33" s="247" t="s">
        <v>350</v>
      </c>
      <c r="B33" s="248">
        <v>6221</v>
      </c>
    </row>
    <row r="34" spans="1:2" s="184" customFormat="1" ht="12.75">
      <c r="A34" s="247" t="s">
        <v>351</v>
      </c>
      <c r="B34" s="248">
        <v>13313</v>
      </c>
    </row>
    <row r="35" spans="1:2" s="184" customFormat="1" ht="12.75">
      <c r="A35" s="249" t="s">
        <v>186</v>
      </c>
      <c r="B35" s="248"/>
    </row>
    <row r="36" spans="1:2" s="184" customFormat="1" ht="12.75">
      <c r="A36" s="247" t="s">
        <v>46</v>
      </c>
      <c r="B36" s="248">
        <v>3500</v>
      </c>
    </row>
    <row r="37" spans="1:2" s="184" customFormat="1" ht="12.75">
      <c r="A37" s="418" t="s">
        <v>462</v>
      </c>
      <c r="B37" s="248">
        <v>2000</v>
      </c>
    </row>
    <row r="38" spans="1:2" s="184" customFormat="1" ht="12.75">
      <c r="A38" s="247" t="s">
        <v>162</v>
      </c>
      <c r="B38" s="248">
        <v>12600</v>
      </c>
    </row>
    <row r="39" spans="1:2" s="184" customFormat="1" ht="12.75">
      <c r="A39" s="418" t="s">
        <v>463</v>
      </c>
      <c r="B39" s="248">
        <v>8700</v>
      </c>
    </row>
    <row r="40" spans="1:2" s="184" customFormat="1" ht="12.75">
      <c r="A40" s="247" t="s">
        <v>352</v>
      </c>
      <c r="B40" s="248">
        <v>3300</v>
      </c>
    </row>
    <row r="41" spans="1:2" s="184" customFormat="1" ht="12.75">
      <c r="A41" s="249" t="s">
        <v>353</v>
      </c>
      <c r="B41" s="248"/>
    </row>
    <row r="42" spans="1:2" s="184" customFormat="1" ht="12.75">
      <c r="A42" s="247" t="s">
        <v>163</v>
      </c>
      <c r="B42" s="248">
        <v>17400</v>
      </c>
    </row>
    <row r="43" spans="1:2" s="184" customFormat="1" ht="12.75">
      <c r="A43" s="249" t="s">
        <v>354</v>
      </c>
      <c r="B43" s="248"/>
    </row>
    <row r="44" spans="1:2" s="184" customFormat="1" ht="12.75">
      <c r="A44" s="247" t="s">
        <v>161</v>
      </c>
      <c r="B44" s="248">
        <v>160000</v>
      </c>
    </row>
    <row r="45" spans="1:2" s="184" customFormat="1" ht="12.75">
      <c r="A45" s="249" t="s">
        <v>189</v>
      </c>
      <c r="B45" s="248"/>
    </row>
    <row r="46" spans="1:2" s="184" customFormat="1" ht="12.75">
      <c r="A46" s="247" t="s">
        <v>48</v>
      </c>
      <c r="B46" s="248">
        <v>1600</v>
      </c>
    </row>
    <row r="47" spans="1:2" s="184" customFormat="1" ht="12.75">
      <c r="A47" s="154" t="s">
        <v>49</v>
      </c>
      <c r="B47" s="248">
        <v>500</v>
      </c>
    </row>
    <row r="48" spans="1:2" s="184" customFormat="1" ht="12.75">
      <c r="A48" s="247" t="s">
        <v>164</v>
      </c>
      <c r="B48" s="248">
        <v>4500</v>
      </c>
    </row>
    <row r="49" spans="1:2" s="184" customFormat="1" ht="12.75">
      <c r="A49" s="247" t="s">
        <v>165</v>
      </c>
      <c r="B49" s="248">
        <v>1200</v>
      </c>
    </row>
    <row r="50" spans="1:2" s="184" customFormat="1" ht="12.75">
      <c r="A50" s="247" t="s">
        <v>51</v>
      </c>
      <c r="B50" s="248">
        <v>5000</v>
      </c>
    </row>
    <row r="51" spans="1:2" s="184" customFormat="1" ht="12.75">
      <c r="A51" s="154" t="s">
        <v>50</v>
      </c>
      <c r="B51" s="248">
        <v>16500</v>
      </c>
    </row>
    <row r="52" spans="1:2" s="184" customFormat="1" ht="12.75">
      <c r="A52" s="246" t="s">
        <v>190</v>
      </c>
      <c r="B52" s="254"/>
    </row>
    <row r="53" spans="1:2" s="184" customFormat="1" ht="12.75">
      <c r="A53" s="154" t="s">
        <v>47</v>
      </c>
      <c r="B53" s="248">
        <v>1500</v>
      </c>
    </row>
    <row r="54" spans="1:2" s="184" customFormat="1" ht="12.75">
      <c r="A54" s="247" t="s">
        <v>151</v>
      </c>
      <c r="B54" s="248">
        <v>2245</v>
      </c>
    </row>
    <row r="55" spans="1:2" s="184" customFormat="1" ht="12.75">
      <c r="A55" s="249" t="s">
        <v>564</v>
      </c>
      <c r="B55" s="248"/>
    </row>
    <row r="56" spans="1:2" s="184" customFormat="1" ht="12.75">
      <c r="A56" s="247" t="s">
        <v>565</v>
      </c>
      <c r="B56" s="248">
        <v>600</v>
      </c>
    </row>
    <row r="57" spans="1:2" s="184" customFormat="1" ht="12.75">
      <c r="A57" s="247" t="s">
        <v>566</v>
      </c>
      <c r="B57" s="248">
        <v>4000</v>
      </c>
    </row>
    <row r="58" spans="1:2" s="184" customFormat="1" ht="12.75">
      <c r="A58" s="247" t="s">
        <v>567</v>
      </c>
      <c r="B58" s="248">
        <v>3220</v>
      </c>
    </row>
    <row r="59" spans="1:2" s="184" customFormat="1" ht="12.75">
      <c r="A59" s="249" t="s">
        <v>22</v>
      </c>
      <c r="B59" s="248"/>
    </row>
    <row r="60" spans="1:2" s="184" customFormat="1" ht="12.75">
      <c r="A60" s="417" t="s">
        <v>461</v>
      </c>
      <c r="B60" s="248">
        <v>276</v>
      </c>
    </row>
    <row r="61" spans="1:2" s="184" customFormat="1" ht="13.5" thickBot="1">
      <c r="A61" s="247" t="s">
        <v>210</v>
      </c>
      <c r="B61" s="248">
        <v>138</v>
      </c>
    </row>
    <row r="62" spans="1:2" s="184" customFormat="1" ht="13.5" thickBot="1">
      <c r="A62" s="310" t="s">
        <v>42</v>
      </c>
      <c r="B62" s="311" t="s">
        <v>149</v>
      </c>
    </row>
    <row r="63" spans="1:2" s="184" customFormat="1" ht="12.75">
      <c r="A63" s="249" t="s">
        <v>67</v>
      </c>
      <c r="B63" s="254"/>
    </row>
    <row r="64" spans="1:2" s="184" customFormat="1" ht="12.75">
      <c r="A64" s="417" t="s">
        <v>460</v>
      </c>
      <c r="B64" s="248">
        <v>4000</v>
      </c>
    </row>
    <row r="65" spans="1:2" s="184" customFormat="1" ht="12.75">
      <c r="A65" s="417" t="s">
        <v>459</v>
      </c>
      <c r="B65" s="248">
        <v>1000</v>
      </c>
    </row>
    <row r="66" spans="1:2" s="184" customFormat="1" ht="12.75">
      <c r="A66" s="417" t="s">
        <v>457</v>
      </c>
      <c r="B66" s="248">
        <v>300</v>
      </c>
    </row>
    <row r="67" spans="1:2" s="184" customFormat="1" ht="12.75">
      <c r="A67" s="417" t="s">
        <v>458</v>
      </c>
      <c r="B67" s="248">
        <v>2800</v>
      </c>
    </row>
    <row r="68" spans="1:2" s="184" customFormat="1" ht="12.75">
      <c r="A68" s="247" t="s">
        <v>355</v>
      </c>
      <c r="B68" s="248">
        <v>1200</v>
      </c>
    </row>
    <row r="69" spans="1:2" s="184" customFormat="1" ht="12.75">
      <c r="A69" s="249" t="s">
        <v>356</v>
      </c>
      <c r="B69" s="248"/>
    </row>
    <row r="70" spans="1:2" s="184" customFormat="1" ht="12.75">
      <c r="A70" s="247" t="s">
        <v>357</v>
      </c>
      <c r="B70" s="248">
        <v>13760</v>
      </c>
    </row>
    <row r="71" spans="1:2" s="82" customFormat="1" ht="12.75">
      <c r="A71" s="247" t="s">
        <v>360</v>
      </c>
      <c r="B71" s="248">
        <v>1120</v>
      </c>
    </row>
    <row r="72" spans="1:2" s="82" customFormat="1" ht="12.75">
      <c r="A72" s="154" t="s">
        <v>359</v>
      </c>
      <c r="B72" s="248">
        <v>480</v>
      </c>
    </row>
    <row r="73" spans="1:2" s="82" customFormat="1" ht="12.75">
      <c r="A73" s="247" t="s">
        <v>358</v>
      </c>
      <c r="B73" s="248">
        <v>480</v>
      </c>
    </row>
    <row r="74" spans="1:2" s="82" customFormat="1" ht="12.75">
      <c r="A74" s="247" t="s">
        <v>361</v>
      </c>
      <c r="B74" s="248">
        <v>160</v>
      </c>
    </row>
    <row r="75" spans="1:2" s="82" customFormat="1" ht="13.5" thickBot="1">
      <c r="A75" s="154" t="s">
        <v>362</v>
      </c>
      <c r="B75" s="248">
        <v>500</v>
      </c>
    </row>
    <row r="76" spans="1:2" s="253" customFormat="1" ht="13.5" thickBot="1">
      <c r="A76" s="251" t="s">
        <v>23</v>
      </c>
      <c r="B76" s="252">
        <f>SUM(B8:B75)</f>
        <v>510652</v>
      </c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</sheetData>
  <sheetProtection/>
  <printOptions horizontalCentered="1"/>
  <pageMargins left="0.7874015748031497" right="0.6299212598425197" top="0.23" bottom="0.2" header="0.16" footer="0.17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D46" sqref="D46"/>
    </sheetView>
  </sheetViews>
  <sheetFormatPr defaultColWidth="9.140625" defaultRowHeight="12.75"/>
  <cols>
    <col min="1" max="1" width="60.7109375" style="0" customWidth="1"/>
    <col min="2" max="2" width="11.7109375" style="0" customWidth="1"/>
    <col min="3" max="3" width="10.00390625" style="0" customWidth="1"/>
    <col min="4" max="4" width="10.7109375" style="0" customWidth="1"/>
  </cols>
  <sheetData>
    <row r="1" spans="1:4" ht="12.75">
      <c r="A1" s="1"/>
      <c r="B1" s="1"/>
      <c r="C1" s="47" t="s">
        <v>320</v>
      </c>
      <c r="D1" s="240"/>
    </row>
    <row r="2" spans="1:4" ht="19.5">
      <c r="A2" s="6" t="s">
        <v>74</v>
      </c>
      <c r="B2" s="4"/>
      <c r="C2" s="4"/>
      <c r="D2" s="4"/>
    </row>
    <row r="3" spans="1:4" ht="19.5">
      <c r="A3" s="6" t="s">
        <v>321</v>
      </c>
      <c r="B3" s="4"/>
      <c r="C3" s="4"/>
      <c r="D3" s="4"/>
    </row>
    <row r="4" spans="1:4" ht="13.5" thickBot="1">
      <c r="A4" s="41"/>
      <c r="B4" s="41"/>
      <c r="C4" s="41"/>
      <c r="D4" s="17" t="s">
        <v>0</v>
      </c>
    </row>
    <row r="5" spans="1:4" s="184" customFormat="1" ht="12.75">
      <c r="A5" s="236" t="s">
        <v>17</v>
      </c>
      <c r="B5" s="237" t="s">
        <v>157</v>
      </c>
      <c r="C5" s="237" t="s">
        <v>183</v>
      </c>
      <c r="D5" s="238" t="s">
        <v>322</v>
      </c>
    </row>
    <row r="6" spans="1:4" s="184" customFormat="1" ht="13.5" thickBot="1">
      <c r="A6" s="239" t="s">
        <v>75</v>
      </c>
      <c r="B6" s="42"/>
      <c r="C6" s="42"/>
      <c r="D6" s="43"/>
    </row>
    <row r="7" spans="1:4" s="170" customFormat="1" ht="33.75">
      <c r="A7" s="230" t="s">
        <v>237</v>
      </c>
      <c r="B7" s="280">
        <v>159521</v>
      </c>
      <c r="C7" s="281">
        <v>170000</v>
      </c>
      <c r="D7" s="282">
        <v>200000</v>
      </c>
    </row>
    <row r="8" spans="1:4" ht="12.75">
      <c r="A8" s="231" t="s">
        <v>77</v>
      </c>
      <c r="B8" s="256">
        <v>274202</v>
      </c>
      <c r="C8" s="257">
        <v>300000</v>
      </c>
      <c r="D8" s="258">
        <v>350000</v>
      </c>
    </row>
    <row r="9" spans="1:4" ht="14.25" customHeight="1">
      <c r="A9" s="231" t="s">
        <v>78</v>
      </c>
      <c r="B9" s="257">
        <v>1886241</v>
      </c>
      <c r="C9" s="257">
        <v>1930707</v>
      </c>
      <c r="D9" s="259">
        <v>2000000</v>
      </c>
    </row>
    <row r="10" spans="1:4" ht="12.75">
      <c r="A10" s="231" t="s">
        <v>238</v>
      </c>
      <c r="B10" s="256"/>
      <c r="C10" s="257"/>
      <c r="D10" s="258"/>
    </row>
    <row r="11" spans="1:4" ht="12.75">
      <c r="A11" s="231" t="s">
        <v>239</v>
      </c>
      <c r="B11" s="256">
        <v>30508</v>
      </c>
      <c r="C11" s="257">
        <v>15000</v>
      </c>
      <c r="D11" s="258">
        <v>45000</v>
      </c>
    </row>
    <row r="12" spans="1:4" ht="12.75">
      <c r="A12" s="231" t="s">
        <v>240</v>
      </c>
      <c r="B12" s="256"/>
      <c r="C12" s="257"/>
      <c r="D12" s="258"/>
    </row>
    <row r="13" spans="1:4" ht="12.75">
      <c r="A13" s="231" t="s">
        <v>80</v>
      </c>
      <c r="B13" s="256">
        <v>15040</v>
      </c>
      <c r="C13" s="257"/>
      <c r="D13" s="260"/>
    </row>
    <row r="14" spans="1:4" ht="12.75">
      <c r="A14" s="231" t="s">
        <v>81</v>
      </c>
      <c r="B14" s="256">
        <v>398887</v>
      </c>
      <c r="C14" s="257">
        <v>230000</v>
      </c>
      <c r="D14" s="258">
        <v>250000</v>
      </c>
    </row>
    <row r="15" spans="1:4" ht="12.75">
      <c r="A15" s="231" t="s">
        <v>82</v>
      </c>
      <c r="B15" s="256"/>
      <c r="C15" s="257"/>
      <c r="D15" s="258"/>
    </row>
    <row r="16" spans="1:4" ht="12.75">
      <c r="A16" s="231" t="s">
        <v>83</v>
      </c>
      <c r="B16" s="256"/>
      <c r="C16" s="257"/>
      <c r="D16" s="258"/>
    </row>
    <row r="17" spans="1:4" ht="12.75">
      <c r="A17" s="232" t="s">
        <v>84</v>
      </c>
      <c r="B17" s="261">
        <f>SUM(B7:B16)</f>
        <v>2764399</v>
      </c>
      <c r="C17" s="262">
        <f>SUM(C7:C16)</f>
        <v>2645707</v>
      </c>
      <c r="D17" s="263">
        <f>SUM(D7:D16)</f>
        <v>2845000</v>
      </c>
    </row>
    <row r="18" spans="1:4" ht="12.75">
      <c r="A18" s="231" t="s">
        <v>85</v>
      </c>
      <c r="B18" s="256">
        <v>1178543</v>
      </c>
      <c r="C18" s="257">
        <v>1237470</v>
      </c>
      <c r="D18" s="258">
        <v>1299344</v>
      </c>
    </row>
    <row r="19" spans="1:4" ht="12.75">
      <c r="A19" s="231" t="s">
        <v>86</v>
      </c>
      <c r="B19" s="256">
        <v>383098</v>
      </c>
      <c r="C19" s="257">
        <v>402253</v>
      </c>
      <c r="D19" s="258">
        <v>422365</v>
      </c>
    </row>
    <row r="20" spans="1:4" ht="22.5">
      <c r="A20" s="231" t="s">
        <v>154</v>
      </c>
      <c r="B20" s="256">
        <v>553726</v>
      </c>
      <c r="C20" s="257">
        <v>581412</v>
      </c>
      <c r="D20" s="258">
        <v>610482</v>
      </c>
    </row>
    <row r="21" spans="1:4" ht="12.75">
      <c r="A21" s="231" t="s">
        <v>241</v>
      </c>
      <c r="B21" s="256">
        <v>49311</v>
      </c>
      <c r="C21" s="257">
        <v>50000</v>
      </c>
      <c r="D21" s="258">
        <v>50000</v>
      </c>
    </row>
    <row r="22" spans="1:4" ht="12.75">
      <c r="A22" s="231" t="s">
        <v>242</v>
      </c>
      <c r="B22" s="256">
        <v>140988</v>
      </c>
      <c r="C22" s="257">
        <v>53000</v>
      </c>
      <c r="D22" s="258">
        <v>53000</v>
      </c>
    </row>
    <row r="23" spans="1:4" ht="12.75">
      <c r="A23" s="231" t="s">
        <v>243</v>
      </c>
      <c r="B23" s="256"/>
      <c r="C23" s="257"/>
      <c r="D23" s="258"/>
    </row>
    <row r="24" spans="1:4" ht="12.75">
      <c r="A24" s="231" t="s">
        <v>89</v>
      </c>
      <c r="B24" s="256">
        <v>240545</v>
      </c>
      <c r="C24" s="257">
        <v>252572</v>
      </c>
      <c r="D24" s="258">
        <v>265200</v>
      </c>
    </row>
    <row r="25" spans="1:4" ht="12.75">
      <c r="A25" s="231" t="s">
        <v>90</v>
      </c>
      <c r="B25" s="256"/>
      <c r="C25" s="257"/>
      <c r="D25" s="258"/>
    </row>
    <row r="26" spans="1:4" ht="12.75">
      <c r="A26" s="231" t="s">
        <v>91</v>
      </c>
      <c r="B26" s="256">
        <v>147120</v>
      </c>
      <c r="C26" s="257">
        <v>75000</v>
      </c>
      <c r="D26" s="258"/>
    </row>
    <row r="27" spans="1:4" ht="12.75">
      <c r="A27" s="231" t="s">
        <v>92</v>
      </c>
      <c r="B27" s="256">
        <v>16700</v>
      </c>
      <c r="C27" s="257">
        <v>8000</v>
      </c>
      <c r="D27" s="258">
        <v>6000</v>
      </c>
    </row>
    <row r="28" spans="1:4" ht="12.75">
      <c r="A28" s="231" t="s">
        <v>93</v>
      </c>
      <c r="B28" s="256"/>
      <c r="C28" s="257"/>
      <c r="D28" s="258"/>
    </row>
    <row r="29" spans="1:4" ht="12.75">
      <c r="A29" s="231" t="s">
        <v>94</v>
      </c>
      <c r="B29" s="256">
        <v>93132</v>
      </c>
      <c r="C29" s="257">
        <v>20000</v>
      </c>
      <c r="D29" s="258">
        <v>20000</v>
      </c>
    </row>
    <row r="30" spans="1:4" ht="13.5" thickBot="1">
      <c r="A30" s="44" t="s">
        <v>95</v>
      </c>
      <c r="B30" s="277">
        <f>SUM(B18:B29)</f>
        <v>2803163</v>
      </c>
      <c r="C30" s="278">
        <f>SUM(C18:C29)</f>
        <v>2679707</v>
      </c>
      <c r="D30" s="279">
        <f>SUM(D18:D29)</f>
        <v>2726391</v>
      </c>
    </row>
    <row r="31" spans="1:4" s="184" customFormat="1" ht="13.5" thickBot="1">
      <c r="A31" s="609" t="s">
        <v>96</v>
      </c>
      <c r="B31" s="610"/>
      <c r="C31" s="610"/>
      <c r="D31" s="611"/>
    </row>
    <row r="32" spans="1:4" ht="22.5">
      <c r="A32" s="230" t="s">
        <v>244</v>
      </c>
      <c r="B32" s="264"/>
      <c r="C32" s="265"/>
      <c r="D32" s="266"/>
    </row>
    <row r="33" spans="1:4" ht="12.75">
      <c r="A33" s="233" t="s">
        <v>245</v>
      </c>
      <c r="B33" s="267">
        <v>31370</v>
      </c>
      <c r="C33" s="255">
        <v>500000</v>
      </c>
      <c r="D33" s="268">
        <v>50000</v>
      </c>
    </row>
    <row r="34" spans="1:4" ht="12.75">
      <c r="A34" s="231" t="s">
        <v>246</v>
      </c>
      <c r="B34" s="269"/>
      <c r="C34" s="257"/>
      <c r="D34" s="270"/>
    </row>
    <row r="35" spans="1:4" ht="12.75">
      <c r="A35" s="231" t="s">
        <v>247</v>
      </c>
      <c r="B35" s="269">
        <v>38246</v>
      </c>
      <c r="C35" s="257">
        <v>40000</v>
      </c>
      <c r="D35" s="270">
        <v>250000</v>
      </c>
    </row>
    <row r="36" spans="1:4" ht="12.75">
      <c r="A36" s="231" t="s">
        <v>248</v>
      </c>
      <c r="B36" s="269">
        <v>48392</v>
      </c>
      <c r="C36" s="257">
        <v>10000</v>
      </c>
      <c r="D36" s="270">
        <v>61391</v>
      </c>
    </row>
    <row r="37" spans="1:4" ht="12.75">
      <c r="A37" s="231" t="s">
        <v>249</v>
      </c>
      <c r="B37" s="269"/>
      <c r="C37" s="257"/>
      <c r="D37" s="270"/>
    </row>
    <row r="38" spans="1:4" ht="12.75">
      <c r="A38" s="231" t="s">
        <v>99</v>
      </c>
      <c r="B38" s="269">
        <v>83910</v>
      </c>
      <c r="C38" s="257"/>
      <c r="D38" s="270"/>
    </row>
    <row r="39" spans="1:4" ht="12.75">
      <c r="A39" s="231" t="s">
        <v>100</v>
      </c>
      <c r="B39" s="269">
        <v>1000</v>
      </c>
      <c r="C39" s="257">
        <v>100000</v>
      </c>
      <c r="D39" s="270">
        <v>10000</v>
      </c>
    </row>
    <row r="40" spans="1:4" ht="12.75">
      <c r="A40" s="231" t="s">
        <v>101</v>
      </c>
      <c r="B40" s="269"/>
      <c r="C40" s="257"/>
      <c r="D40" s="270"/>
    </row>
    <row r="41" spans="1:4" ht="12.75">
      <c r="A41" s="231" t="s">
        <v>73</v>
      </c>
      <c r="B41" s="269"/>
      <c r="C41" s="257"/>
      <c r="D41" s="270"/>
    </row>
    <row r="42" spans="1:4" ht="12.75">
      <c r="A42" s="231" t="s">
        <v>102</v>
      </c>
      <c r="B42" s="269"/>
      <c r="C42" s="257"/>
      <c r="D42" s="270"/>
    </row>
    <row r="43" spans="1:4" ht="12.75">
      <c r="A43" s="231" t="s">
        <v>103</v>
      </c>
      <c r="B43" s="269"/>
      <c r="C43" s="257"/>
      <c r="D43" s="270"/>
    </row>
    <row r="44" spans="1:4" ht="12.75">
      <c r="A44" s="232" t="s">
        <v>104</v>
      </c>
      <c r="B44" s="271">
        <f>SUM(B32:B43)</f>
        <v>202918</v>
      </c>
      <c r="C44" s="271">
        <f>SUM(C32:C43)</f>
        <v>650000</v>
      </c>
      <c r="D44" s="272">
        <f>SUM(D32:D43)</f>
        <v>371391</v>
      </c>
    </row>
    <row r="45" spans="1:4" ht="12.75">
      <c r="A45" s="231" t="s">
        <v>105</v>
      </c>
      <c r="B45" s="269">
        <v>46419</v>
      </c>
      <c r="C45" s="257">
        <v>200000</v>
      </c>
      <c r="D45" s="270">
        <v>295000</v>
      </c>
    </row>
    <row r="46" spans="1:4" ht="12.75">
      <c r="A46" s="231" t="s">
        <v>106</v>
      </c>
      <c r="B46" s="269">
        <v>0</v>
      </c>
      <c r="C46" s="257"/>
      <c r="D46" s="270"/>
    </row>
    <row r="47" spans="1:4" ht="12.75">
      <c r="A47" s="231" t="s">
        <v>107</v>
      </c>
      <c r="B47" s="269">
        <v>1000</v>
      </c>
      <c r="C47" s="257">
        <v>100000</v>
      </c>
      <c r="D47" s="270">
        <v>10000</v>
      </c>
    </row>
    <row r="48" spans="1:4" ht="12.75">
      <c r="A48" s="231" t="s">
        <v>250</v>
      </c>
      <c r="B48" s="269">
        <v>14117</v>
      </c>
      <c r="C48" s="257">
        <v>15000</v>
      </c>
      <c r="D48" s="270">
        <v>15000</v>
      </c>
    </row>
    <row r="49" spans="1:4" ht="12.75">
      <c r="A49" s="231" t="s">
        <v>251</v>
      </c>
      <c r="B49" s="269">
        <v>65691</v>
      </c>
      <c r="C49" s="257"/>
      <c r="D49" s="270"/>
    </row>
    <row r="50" spans="1:4" ht="12.75">
      <c r="A50" s="231" t="s">
        <v>252</v>
      </c>
      <c r="B50" s="269"/>
      <c r="C50" s="257"/>
      <c r="D50" s="270"/>
    </row>
    <row r="51" spans="1:4" ht="12.75">
      <c r="A51" s="231" t="s">
        <v>109</v>
      </c>
      <c r="B51" s="269"/>
      <c r="C51" s="257"/>
      <c r="D51" s="270"/>
    </row>
    <row r="52" spans="1:4" ht="12.75">
      <c r="A52" s="231" t="s">
        <v>110</v>
      </c>
      <c r="B52" s="269">
        <v>8390</v>
      </c>
      <c r="C52" s="257">
        <v>44000</v>
      </c>
      <c r="D52" s="270">
        <v>44000</v>
      </c>
    </row>
    <row r="53" spans="1:4" ht="12.75">
      <c r="A53" s="231" t="s">
        <v>111</v>
      </c>
      <c r="B53" s="269">
        <v>28537</v>
      </c>
      <c r="C53" s="257">
        <v>27000</v>
      </c>
      <c r="D53" s="270">
        <v>26000</v>
      </c>
    </row>
    <row r="54" spans="1:4" ht="12.75">
      <c r="A54" s="231" t="s">
        <v>112</v>
      </c>
      <c r="B54" s="269"/>
      <c r="C54" s="257"/>
      <c r="D54" s="270"/>
    </row>
    <row r="55" spans="1:4" ht="12.75">
      <c r="A55" s="231" t="s">
        <v>94</v>
      </c>
      <c r="B55" s="269"/>
      <c r="C55" s="257">
        <v>230000</v>
      </c>
      <c r="D55" s="270">
        <v>100000</v>
      </c>
    </row>
    <row r="56" spans="1:4" ht="12.75">
      <c r="A56" s="234" t="s">
        <v>113</v>
      </c>
      <c r="B56" s="273">
        <f>SUM(B45:B55)</f>
        <v>164154</v>
      </c>
      <c r="C56" s="273">
        <f>SUM(C45:C55)</f>
        <v>616000</v>
      </c>
      <c r="D56" s="274">
        <f>SUM(D45:D55)</f>
        <v>490000</v>
      </c>
    </row>
    <row r="57" spans="1:4" ht="12.75">
      <c r="A57" s="234" t="s">
        <v>114</v>
      </c>
      <c r="B57" s="273">
        <f>SUM(B17,B44)</f>
        <v>2967317</v>
      </c>
      <c r="C57" s="273">
        <f>SUM(C17,C44)</f>
        <v>3295707</v>
      </c>
      <c r="D57" s="274">
        <f>SUM(D17,D44)</f>
        <v>3216391</v>
      </c>
    </row>
    <row r="58" spans="1:4" ht="13.5" thickBot="1">
      <c r="A58" s="235" t="s">
        <v>115</v>
      </c>
      <c r="B58" s="275">
        <f>SUM(B30,B56)</f>
        <v>2967317</v>
      </c>
      <c r="C58" s="275">
        <f>SUM(C30,C56)</f>
        <v>3295707</v>
      </c>
      <c r="D58" s="276">
        <f>SUM(D30,D56)</f>
        <v>3216391</v>
      </c>
    </row>
    <row r="59" ht="12.75">
      <c r="C59" s="7"/>
    </row>
  </sheetData>
  <sheetProtection/>
  <mergeCells count="1">
    <mergeCell ref="A31:D31"/>
  </mergeCells>
  <printOptions horizontalCentered="1"/>
  <pageMargins left="0.5905511811023623" right="0.5905511811023623" top="0.1968503937007874" bottom="0.1968503937007874" header="0.31496062992125984" footer="0.275590551181102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D23" sqref="D23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3"/>
      <c r="B1" s="13"/>
      <c r="C1" s="13"/>
      <c r="D1" s="63" t="s">
        <v>116</v>
      </c>
    </row>
    <row r="2" spans="1:4" ht="15.75">
      <c r="A2" s="13"/>
      <c r="B2" s="13"/>
      <c r="C2" s="13"/>
      <c r="D2" s="64" t="s">
        <v>323</v>
      </c>
    </row>
    <row r="3" spans="1:4" ht="15.75">
      <c r="A3" s="13"/>
      <c r="B3" s="13"/>
      <c r="C3" s="13"/>
      <c r="D3" s="63" t="s">
        <v>70</v>
      </c>
    </row>
    <row r="4" spans="1:4" ht="15.75">
      <c r="A4" s="13"/>
      <c r="B4" s="13"/>
      <c r="C4" s="13"/>
      <c r="D4" s="19"/>
    </row>
    <row r="5" spans="1:4" ht="15.75">
      <c r="A5" s="13"/>
      <c r="B5" s="13"/>
      <c r="C5" s="13"/>
      <c r="D5" s="19"/>
    </row>
    <row r="6" spans="1:4" ht="15.75">
      <c r="A6" s="13"/>
      <c r="B6" s="13"/>
      <c r="C6" s="13"/>
      <c r="D6" s="14"/>
    </row>
    <row r="7" spans="1:4" ht="19.5">
      <c r="A7" s="6" t="s">
        <v>117</v>
      </c>
      <c r="B7" s="6"/>
      <c r="C7" s="6"/>
      <c r="D7" s="26"/>
    </row>
    <row r="8" spans="1:4" ht="19.5">
      <c r="A8" s="6" t="s">
        <v>324</v>
      </c>
      <c r="B8" s="6"/>
      <c r="C8" s="6"/>
      <c r="D8" s="26"/>
    </row>
    <row r="9" spans="1:4" ht="19.5">
      <c r="A9" s="6"/>
      <c r="B9" s="6"/>
      <c r="C9" s="6"/>
      <c r="D9" s="26"/>
    </row>
    <row r="10" spans="1:4" ht="19.5">
      <c r="A10" s="6"/>
      <c r="B10" s="6"/>
      <c r="C10" s="6"/>
      <c r="D10" s="26"/>
    </row>
    <row r="11" spans="1:4" ht="19.5">
      <c r="A11" s="6"/>
      <c r="B11" s="6"/>
      <c r="C11" s="6"/>
      <c r="D11" s="26"/>
    </row>
    <row r="12" spans="1:4" ht="19.5">
      <c r="A12" s="6"/>
      <c r="B12" s="6"/>
      <c r="C12" s="6"/>
      <c r="D12" s="26"/>
    </row>
    <row r="13" spans="1:4" ht="16.5" thickBot="1">
      <c r="A13" s="13"/>
      <c r="B13" s="13"/>
      <c r="C13" s="13"/>
      <c r="D13" s="21" t="s">
        <v>0</v>
      </c>
    </row>
    <row r="14" spans="1:4" s="170" customFormat="1" ht="33" customHeight="1" thickBot="1">
      <c r="A14" s="180" t="s">
        <v>17</v>
      </c>
      <c r="B14" s="181"/>
      <c r="C14" s="182"/>
      <c r="D14" s="183" t="s">
        <v>149</v>
      </c>
    </row>
    <row r="15" spans="1:6" ht="15.75">
      <c r="A15" s="89" t="s">
        <v>156</v>
      </c>
      <c r="B15" s="90"/>
      <c r="C15" s="91"/>
      <c r="D15" s="91">
        <v>20000</v>
      </c>
      <c r="E15" s="7"/>
      <c r="F15" s="7"/>
    </row>
    <row r="16" spans="1:6" ht="15.75">
      <c r="A16" s="78" t="s">
        <v>118</v>
      </c>
      <c r="B16" s="77"/>
      <c r="C16" s="92"/>
      <c r="D16" s="150"/>
      <c r="E16" s="7"/>
      <c r="F16" s="7"/>
    </row>
    <row r="17" spans="1:6" ht="12.75">
      <c r="A17" s="152" t="s">
        <v>224</v>
      </c>
      <c r="B17" s="85"/>
      <c r="C17" s="151"/>
      <c r="D17" s="149">
        <v>10000</v>
      </c>
      <c r="E17" s="74"/>
      <c r="F17" s="87"/>
    </row>
    <row r="18" spans="1:6" ht="12.75">
      <c r="A18" s="152" t="s">
        <v>232</v>
      </c>
      <c r="B18" s="85"/>
      <c r="C18" s="151"/>
      <c r="D18" s="149">
        <v>25000</v>
      </c>
      <c r="E18" s="88"/>
      <c r="F18" s="87"/>
    </row>
    <row r="19" spans="1:6" ht="12.75">
      <c r="A19" s="152" t="s">
        <v>338</v>
      </c>
      <c r="B19" s="85"/>
      <c r="C19" s="151"/>
      <c r="D19" s="149">
        <v>10000</v>
      </c>
      <c r="E19" s="88"/>
      <c r="F19" s="87"/>
    </row>
    <row r="20" spans="1:6" ht="12.75">
      <c r="A20" s="367" t="s">
        <v>339</v>
      </c>
      <c r="B20" s="85"/>
      <c r="C20" s="151"/>
      <c r="D20" s="149">
        <v>9632</v>
      </c>
      <c r="E20" s="88"/>
      <c r="F20" s="87"/>
    </row>
    <row r="21" spans="1:6" ht="12.75">
      <c r="A21" s="152" t="s">
        <v>340</v>
      </c>
      <c r="B21" s="85"/>
      <c r="C21" s="151"/>
      <c r="D21" s="149">
        <v>15000</v>
      </c>
      <c r="E21" s="88"/>
      <c r="F21" s="87"/>
    </row>
    <row r="22" spans="1:6" ht="12.75">
      <c r="A22" s="152" t="s">
        <v>341</v>
      </c>
      <c r="B22" s="85"/>
      <c r="C22" s="151"/>
      <c r="D22" s="149">
        <v>3500</v>
      </c>
      <c r="E22" s="88"/>
      <c r="F22" s="87"/>
    </row>
    <row r="23" spans="1:4" ht="15.75">
      <c r="A23" s="78" t="s">
        <v>119</v>
      </c>
      <c r="B23" s="76"/>
      <c r="C23" s="93"/>
      <c r="D23" s="93">
        <f>SUM(D17:D22)</f>
        <v>73132</v>
      </c>
    </row>
    <row r="24" spans="1:4" ht="15.75">
      <c r="A24" s="78"/>
      <c r="B24" s="76"/>
      <c r="C24" s="93"/>
      <c r="D24" s="93"/>
    </row>
    <row r="25" spans="1:4" ht="16.5" thickBot="1">
      <c r="A25" s="79" t="s">
        <v>120</v>
      </c>
      <c r="B25" s="80"/>
      <c r="C25" s="94"/>
      <c r="D25" s="94">
        <f>SUM(D15,D23)</f>
        <v>93132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2008-02-07T10:20:01Z</cp:lastPrinted>
  <dcterms:created xsi:type="dcterms:W3CDTF">2003-01-09T09:58:10Z</dcterms:created>
  <dcterms:modified xsi:type="dcterms:W3CDTF">2008-02-07T11:23:07Z</dcterms:modified>
  <cp:category/>
  <cp:version/>
  <cp:contentType/>
  <cp:contentStatus/>
</cp:coreProperties>
</file>