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0"/>
  </bookViews>
  <sheets>
    <sheet name="1.sz.mell." sheetId="1" r:id="rId1"/>
    <sheet name="normatíva" sheetId="2" r:id="rId2"/>
    <sheet name="intézményi " sheetId="3" r:id="rId3"/>
    <sheet name="szakfeladatos Önk" sheetId="4" r:id="rId4"/>
    <sheet name="szakfeladatos Ph" sheetId="5" r:id="rId5"/>
    <sheet name="működési Önk " sheetId="6" r:id="rId6"/>
    <sheet name="működési  Ph" sheetId="7" r:id="rId7"/>
    <sheet name="felhalm.bev." sheetId="8" r:id="rId8"/>
    <sheet name="támogatások Önk" sheetId="9" r:id="rId9"/>
    <sheet name="támogatások Ph" sheetId="10" r:id="rId10"/>
    <sheet name="tartalék" sheetId="11" r:id="rId11"/>
    <sheet name="hitel " sheetId="12" r:id="rId12"/>
    <sheet name="finanszírozási" sheetId="13" r:id="rId13"/>
    <sheet name="kötelezettség" sheetId="14" r:id="rId14"/>
  </sheets>
  <externalReferences>
    <externalReference r:id="rId17"/>
  </externalReferences>
  <definedNames>
    <definedName name="_xlnm.Print_Area" localSheetId="0">'1.sz.mell.'!$A$1:$C$145</definedName>
  </definedNames>
  <calcPr fullCalcOnLoad="1"/>
</workbook>
</file>

<file path=xl/sharedStrings.xml><?xml version="1.0" encoding="utf-8"?>
<sst xmlns="http://schemas.openxmlformats.org/spreadsheetml/2006/main" count="1200" uniqueCount="788">
  <si>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</si>
  <si>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</si>
  <si>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</si>
  <si>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</si>
  <si>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</si>
  <si>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</si>
  <si>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</si>
  <si>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</si>
  <si>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</si>
  <si>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</si>
  <si>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</si>
  <si>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</si>
  <si>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</si>
  <si>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</si>
  <si>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</si>
  <si>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</si>
  <si>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</si>
  <si>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</si>
  <si>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</si>
  <si>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</si>
  <si>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</si>
  <si>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</si>
  <si>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</si>
  <si>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</si>
  <si>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</si>
  <si>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</si>
  <si>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</si>
  <si>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</si>
  <si>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</si>
  <si>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</si>
  <si>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</si>
  <si>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</si>
  <si>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</si>
  <si>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</si>
  <si>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</si>
  <si>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</si>
  <si>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</si>
  <si>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</si>
  <si>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</si>
  <si>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</si>
  <si>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</si>
  <si>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</si>
  <si>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</si>
  <si>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</si>
  <si>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</si>
  <si>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</si>
  <si>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</si>
  <si>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</si>
  <si>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</si>
  <si>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</si>
  <si>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</si>
  <si>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</si>
  <si>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</si>
  <si>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</si>
  <si>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</si>
  <si>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</si>
  <si>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</si>
  <si>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</si>
  <si>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</si>
  <si>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</si>
  <si>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</si>
  <si>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</si>
  <si>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</si>
  <si>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</si>
  <si>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</si>
  <si>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</si>
  <si>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</si>
  <si>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</si>
  <si>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</si>
  <si>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</si>
  <si>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</si>
  <si>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</si>
  <si>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</si>
  <si>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</si>
  <si>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</si>
  <si>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</si>
  <si>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</si>
  <si>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</si>
  <si>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</si>
  <si>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</si>
  <si>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</si>
  <si>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</si>
  <si>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</si>
  <si>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</si>
  <si>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</si>
  <si>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</si>
  <si>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TISZK támogatás (működési célú)</t>
  </si>
  <si>
    <t>Létszám (fő)</t>
  </si>
  <si>
    <t>Dologi kiadások</t>
  </si>
  <si>
    <t>- Köztestületi Tűzoltóság támogatása (működési célú)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</si>
  <si>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</si>
  <si>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</si>
  <si>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</si>
  <si>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</si>
  <si>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</si>
  <si>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</si>
  <si>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</si>
  <si>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</si>
  <si>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</si>
  <si>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</si>
  <si>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</si>
  <si>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</si>
  <si>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</si>
  <si>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</si>
  <si>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</si>
  <si>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</si>
  <si>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</si>
  <si>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</si>
  <si>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</si>
  <si>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</si>
  <si>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</si>
  <si>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</si>
  <si>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</si>
  <si>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</si>
  <si>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</si>
  <si>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</si>
  <si>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</si>
  <si>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</si>
  <si>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</si>
  <si>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</si>
  <si>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</si>
  <si>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Városi Kincstár összesen: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</si>
  <si>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</si>
  <si>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</si>
  <si>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</si>
  <si>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</si>
  <si>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</si>
  <si>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</si>
  <si>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</si>
  <si>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</si>
  <si>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</si>
  <si>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</si>
  <si>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</si>
  <si>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</si>
  <si>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</si>
  <si>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</si>
  <si>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</si>
  <si>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</si>
  <si>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</si>
  <si>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</si>
  <si>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</si>
  <si>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</si>
  <si>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</si>
  <si>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</si>
  <si>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</si>
  <si>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</si>
  <si>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</si>
  <si>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</si>
  <si>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</si>
  <si>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</si>
  <si>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</si>
  <si>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</si>
  <si>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</si>
  <si>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</si>
  <si>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</si>
  <si>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</si>
  <si>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</si>
  <si>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</si>
  <si>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</si>
  <si>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</si>
  <si>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</si>
  <si>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</si>
  <si>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</si>
  <si>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</si>
  <si>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</si>
  <si>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</si>
  <si>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</si>
  <si>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</si>
  <si>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</si>
  <si>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</si>
  <si>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</si>
  <si>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</si>
  <si>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</si>
  <si>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</si>
  <si>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</si>
  <si>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</si>
  <si>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</si>
  <si>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</si>
  <si>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</si>
  <si>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</si>
  <si>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</si>
  <si>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</si>
  <si>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</si>
  <si>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</si>
  <si>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</si>
  <si>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</si>
  <si>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</si>
  <si>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</si>
  <si>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</si>
  <si>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</si>
  <si>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</si>
  <si>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</si>
  <si>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</si>
  <si>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</si>
  <si>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</si>
  <si>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</si>
  <si>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</si>
  <si>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</si>
  <si>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</si>
  <si>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</si>
  <si>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</si>
  <si>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</si>
  <si>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</si>
  <si>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</si>
  <si>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</si>
  <si>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</si>
  <si>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</si>
  <si>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</si>
  <si>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</si>
  <si>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</si>
  <si>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</si>
  <si>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</si>
  <si>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</si>
  <si>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</si>
  <si>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</si>
  <si>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</si>
  <si>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</si>
  <si>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</si>
  <si>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</si>
  <si>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</si>
  <si>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</si>
  <si>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</si>
  <si>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</si>
  <si>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</si>
  <si>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</si>
  <si>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</si>
  <si>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</si>
  <si>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</si>
  <si>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</si>
  <si>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</si>
  <si>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</si>
  <si>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</si>
  <si>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</si>
  <si>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</si>
  <si>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</si>
  <si>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</si>
  <si>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</si>
  <si>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</si>
  <si>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</si>
  <si>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</si>
  <si>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</si>
  <si>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</si>
  <si>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</si>
  <si>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</si>
  <si>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</si>
  <si>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</si>
  <si>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</si>
  <si>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</si>
  <si>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</si>
  <si>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</si>
  <si>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</si>
  <si>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</si>
  <si>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</si>
  <si>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</si>
  <si>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</si>
  <si>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 xml:space="preserve">- Tiszavasvári SE támogatása-sportlétesítmények működtetéséhez 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</si>
  <si>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</si>
  <si>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</si>
  <si>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</si>
  <si>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</si>
  <si>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</si>
  <si>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</si>
  <si>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</si>
  <si>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</si>
  <si>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</si>
  <si>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</si>
  <si>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</si>
  <si>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</si>
  <si>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</si>
  <si>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</si>
  <si>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</si>
  <si>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</si>
  <si>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</si>
  <si>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</si>
  <si>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</si>
  <si>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</si>
  <si>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</si>
  <si>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</si>
  <si>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</si>
  <si>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</si>
  <si>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</si>
  <si>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</si>
  <si>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</si>
  <si>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</si>
  <si>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</si>
  <si>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</si>
  <si>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</si>
  <si>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</si>
  <si>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</si>
  <si>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</si>
  <si>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</si>
  <si>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</si>
  <si>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</si>
  <si>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</si>
  <si>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</si>
  <si>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</si>
  <si>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</si>
  <si>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</si>
  <si>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</si>
  <si>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</si>
  <si>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</si>
  <si>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</si>
  <si>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</si>
  <si>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</si>
  <si>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</si>
  <si>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</si>
  <si>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</si>
  <si>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</si>
  <si>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</si>
  <si>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</si>
  <si>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</si>
  <si>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</si>
  <si>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</si>
  <si>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</si>
  <si>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</si>
  <si>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</si>
  <si>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</si>
  <si>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</si>
  <si>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</si>
  <si>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</si>
  <si>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</si>
  <si>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</si>
  <si>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</si>
  <si>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</si>
  <si>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</si>
  <si>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</si>
  <si>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</si>
  <si>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</si>
  <si>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</si>
  <si>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</si>
  <si>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</si>
  <si>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</si>
  <si>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</si>
  <si>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</si>
  <si>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</si>
  <si>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</si>
  <si>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</si>
  <si>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- Városi Kincstár (közmunka)</t>
  </si>
  <si>
    <t>2011. év</t>
  </si>
  <si>
    <t>- Múzeum rendezvényeinek támogatása (műk. célú)</t>
  </si>
  <si>
    <t xml:space="preserve"> Egyéb m.n.s. közösségi, társadalmi tevékenységek támogatása</t>
  </si>
  <si>
    <t>- Többcélú Kistérségi Társulás Int.támogatás-Szociális Otthon (működési célú)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</si>
  <si>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</si>
  <si>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</si>
  <si>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</si>
  <si>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</si>
  <si>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Ügyviteli eszközök beszerzése</t>
  </si>
  <si>
    <t>Intézményi beruházások ( szakképzési hozzájárulás terhére )</t>
  </si>
  <si>
    <t>Felújítási előirányzatok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</si>
  <si>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</si>
  <si>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</si>
  <si>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</si>
  <si>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</si>
  <si>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</si>
  <si>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t>Váci M. Gimn. energetikai fejl.</t>
  </si>
  <si>
    <t>4. melléklet</t>
  </si>
  <si>
    <t>Normatíva visszafizetés miatt támogatás</t>
  </si>
  <si>
    <t>- Önkormányzati létesítmények felújítási kerete F</t>
  </si>
  <si>
    <t>- Lakásfelújítási Alap F</t>
  </si>
  <si>
    <t>Központi orvosi ügyelet kialakítása</t>
  </si>
  <si>
    <t>6</t>
  </si>
  <si>
    <t>Város és községgazdálkodás</t>
  </si>
  <si>
    <t>Strandfürdő Kft. témogatása (működési célú)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</si>
  <si>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</si>
  <si>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</si>
  <si>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</si>
  <si>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</si>
  <si>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</si>
  <si>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Települési önkormányzatok üzemeltetési, igazgatási, sport- és kulturális feladatai</t>
  </si>
  <si>
    <t>Körzeti igazgatás</t>
  </si>
  <si>
    <t>Okmányiroda működése és gyámügyi igazgatási feladatok</t>
  </si>
  <si>
    <t>1./ alap-hozzájárulás</t>
  </si>
  <si>
    <t>2./ Okmányiroda működési kiadásai</t>
  </si>
  <si>
    <t>Gyámügyi igazgatási feladatok</t>
  </si>
  <si>
    <t>Építésügyi igazgatási feladatok</t>
  </si>
  <si>
    <t>1./ Térségi normatív hozzájárulás</t>
  </si>
  <si>
    <t>2./ Kiegészítő hozzájárulás építésügyi igazgatási feladatokhoz</t>
  </si>
  <si>
    <t>Lakott külterülettel kapcsolatos feladatok</t>
  </si>
  <si>
    <t xml:space="preserve">Pénzbeli szociális juttatások </t>
  </si>
  <si>
    <t>Közoktatási alap hozzájárulások</t>
  </si>
  <si>
    <t>Óvodai nevelés (napi 8 órát meghaladó nyitvatartás)</t>
  </si>
  <si>
    <t>- 1-3. nevelési év'</t>
  </si>
  <si>
    <t>Általános iskola</t>
  </si>
  <si>
    <t>- 1-2. évfolyam</t>
  </si>
  <si>
    <t>- 3. évfolyam</t>
  </si>
  <si>
    <t>-  4. évfolyam</t>
  </si>
  <si>
    <t>- 5-6. évfolyam'</t>
  </si>
  <si>
    <t>- 7-8. évfolyam'</t>
  </si>
  <si>
    <t>Középfokú iskola</t>
  </si>
  <si>
    <t>- 9-10. évfolyam'</t>
  </si>
  <si>
    <t>- 11-12. évfolyam'</t>
  </si>
  <si>
    <t>-13. évfolyam'</t>
  </si>
  <si>
    <t>Iskolai szakképzés, elméleti képzés</t>
  </si>
  <si>
    <t>- felzárkóztató 9. évf., szakiskola, szakközépiskola első-harmadik, harmadikat követő további szakképzési évfolyam</t>
  </si>
  <si>
    <t>Alapfokú művészetoktatás</t>
  </si>
  <si>
    <t>- minősített intézményben</t>
  </si>
  <si>
    <t>Kollégiumok közoktatási feladatai</t>
  </si>
  <si>
    <t>- kollégiumi, externátusi nevelés, oktatás</t>
  </si>
  <si>
    <t>Napközis/tanulószobai, iskolaotthonos foglalkozás</t>
  </si>
  <si>
    <t>- 1-4. évfolyamos napközis foglalkoztatás</t>
  </si>
  <si>
    <t>- 5-8. évfolyamos napközis/tanulószobai foglalkoztatás</t>
  </si>
  <si>
    <t>- 1-4. évfolyamos iskolaotthonos oktatás</t>
  </si>
  <si>
    <t xml:space="preserve"> Óvodai nevelés (napi 8 órát meghaladó nyitvatartás)</t>
  </si>
  <si>
    <t>- 1-3. nevelési év</t>
  </si>
  <si>
    <t>- 4. évfolyam</t>
  </si>
  <si>
    <t>- 5-6. évfolyam</t>
  </si>
  <si>
    <t>- 7-8. évfolyam</t>
  </si>
  <si>
    <t>- 9-10. évfolyam</t>
  </si>
  <si>
    <t>- 11-13. évfolyam</t>
  </si>
  <si>
    <t>- 1-4. évfolyamos napközis foglalkozás</t>
  </si>
  <si>
    <t>- 5-8. évolyamos napközis/tanulószobai foglalkozás</t>
  </si>
  <si>
    <t>Közoktatási kiegészítő hozzájárulások</t>
  </si>
  <si>
    <t>Iskolai gyakorlati oktatás</t>
  </si>
  <si>
    <t>- szakiskola 9-10. évfolyamán</t>
  </si>
  <si>
    <t>- szakközépiskola 9-10. évfolyamán</t>
  </si>
  <si>
    <t>- Egyévfolyamos képzés, valamint többévfolyamos képzés második szakképzési és spec. szakiskola szakképzési évfolyamaira</t>
  </si>
  <si>
    <t>- Az első évfolyamos képzéshez, ha a képzési idő meghaladja az egy évet</t>
  </si>
  <si>
    <t>- Az utolsó évf. képz., ha a képzési idő meghaladja az egy évet</t>
  </si>
  <si>
    <t>- A tanulószerződéssel nem önk-i t.műhelyben tört. képzéshez</t>
  </si>
  <si>
    <t>- Tanulmányaikat magántanulóként f. s. nev. i. tanulók rehab. b. szakv. alapján, valamint nem s. nev. i. tanulók orvosi ig. alapján</t>
  </si>
  <si>
    <t xml:space="preserve"> Gyógypedagógiai nevelésből visszahelyezettek, valamint folyamatosan figyelemmel kísért tanulók</t>
  </si>
  <si>
    <t>Testi, érzékszervi, súlyos, középsúlyos értelmi fogyatékos, autista, halmozottan fogyatékos gyermekek, tanulók</t>
  </si>
  <si>
    <t>- Beszédfogy., enyhe értelmi fogy., megismerő funkciók vagy a viselkedés fejlődésének organikus okokra visszavezethetően tartós és súlyos rendellenessége miatt saj. nev. igényű gyerm., tanulók</t>
  </si>
  <si>
    <t>- Megismerő funkció vagy a viselkedés fejlődésének organikus okokra vissza nem vezethetően tartós és súlyos rendellenessége miatt sajátos nevelési igényű gyermekek, tanulók</t>
  </si>
  <si>
    <t>- Kizárólag magyar nyelven folyó roma kisebbségi nev.-okt.</t>
  </si>
  <si>
    <t>- Nappali rendszerű iskolai oktatásban két tanítási nyelven folyó oktatás</t>
  </si>
  <si>
    <t>- Nyelvi előkészítő évfolyamok</t>
  </si>
  <si>
    <t>- Bejáró nappali tanulók ellátása</t>
  </si>
  <si>
    <t>- szakközépiskola  9-10. évfolyamán</t>
  </si>
  <si>
    <t>- Beszédfogyatékos, enyhe értelmi fogyatékos sajátos nev. igényű gyerm., tanulók</t>
  </si>
  <si>
    <t>- Megismerő funkció vagy a viselkedés fejlődésének tartós és súlyos rendellenessége miatt sajátos nevelési igényű gyermekek, tanulók</t>
  </si>
  <si>
    <t>- Nappali rendszerű iskolai oktatásban  két tanítási nyelven folyó oktatás</t>
  </si>
  <si>
    <t>- Középszintű érettségi vizsga lebonyolítása</t>
  </si>
  <si>
    <t>- Szakmai vizsga lebonyolítása</t>
  </si>
  <si>
    <t>- Szakmai informatikai fejlesztési feladatok támogatása</t>
  </si>
  <si>
    <t>Szociális juttatások, egyéb szolgáltatások</t>
  </si>
  <si>
    <t>- Kedvezményes óvodai, iskolai, kollégiumi étkeztetés</t>
  </si>
  <si>
    <t>- Tanulók ingyenes tankönyvellátásának támogatása</t>
  </si>
  <si>
    <t>Normatív támogatás összesen:</t>
  </si>
  <si>
    <t xml:space="preserve"> -2008/2009-as tanév</t>
  </si>
  <si>
    <t>Pedagógiai szakszolgálat</t>
  </si>
  <si>
    <t>Pedagógus szakvizsga, továbbképzés, szakmai szolgáltatások igénybevételének támogatása</t>
  </si>
  <si>
    <t>Osztályfőnöki pótlék</t>
  </si>
  <si>
    <t>Gyógypedagógiai pótlék kiegészítése</t>
  </si>
  <si>
    <t>Kötött felhasználású támogatás összesen</t>
  </si>
  <si>
    <t>Normatív támogatások mindösszesen:</t>
  </si>
  <si>
    <t>A hitelállomány és a hitelek törlesztése</t>
  </si>
  <si>
    <t>Hiteltörlesztés</t>
  </si>
  <si>
    <r>
      <t xml:space="preserve">Infrastrukturális hitel </t>
    </r>
    <r>
      <rPr>
        <i/>
        <sz val="12"/>
        <rFont val="Times New Roman CE"/>
        <family val="1"/>
      </rPr>
      <t>(lejárat: 2024.)</t>
    </r>
  </si>
  <si>
    <r>
      <t>Viziközmű társ. hitel  (</t>
    </r>
    <r>
      <rPr>
        <i/>
        <sz val="12"/>
        <rFont val="Times New Roman CE"/>
        <family val="0"/>
      </rPr>
      <t>lejárat: 2011.</t>
    </r>
    <r>
      <rPr>
        <sz val="12"/>
        <rFont val="Times New Roman CE"/>
        <family val="1"/>
      </rPr>
      <t>)</t>
    </r>
  </si>
  <si>
    <r>
      <t>Üdülőterületi Csat. Viziközmű Társ. Hitel (</t>
    </r>
    <r>
      <rPr>
        <i/>
        <sz val="12"/>
        <rFont val="Times New Roman CE"/>
        <family val="0"/>
      </rPr>
      <t>lejárat: 2016.)</t>
    </r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</si>
  <si>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</si>
  <si>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>Munkabérhitel hitelkeret 50.000 eFt/hó</t>
  </si>
  <si>
    <t>Polg.Hiv. napelemes rendszer kiép.</t>
  </si>
  <si>
    <t>7</t>
  </si>
  <si>
    <t>Polgármesteri Hivatalon napelemes rendszer kiépítése</t>
  </si>
  <si>
    <t>Statisztikai tevékenység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</si>
  <si>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</si>
  <si>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</si>
  <si>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</si>
  <si>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</si>
  <si>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</si>
  <si>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</si>
  <si>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önkormányzatot 2012. évben várhatóan megillető</t>
  </si>
  <si>
    <t>Az önkormányzat 2012. évi költségvetésének</t>
  </si>
  <si>
    <t>2012. év</t>
  </si>
  <si>
    <t>5. melléklet</t>
  </si>
  <si>
    <t xml:space="preserve"> Az Önkormányzat 2012. évi költségvetése</t>
  </si>
  <si>
    <t xml:space="preserve">2012. évi költségvetésében rendelkezésre álló tartalékok </t>
  </si>
  <si>
    <t>Hitelállomány 2012. január 1.</t>
  </si>
  <si>
    <t>2012.</t>
  </si>
  <si>
    <t xml:space="preserve">A 2012. évi támogatások, pénzeszközátadások </t>
  </si>
  <si>
    <t>2012. évi eredeti előirányzat</t>
  </si>
  <si>
    <t>A Polgármesteri Hivatal 2012. évi költségvetésének</t>
  </si>
  <si>
    <t xml:space="preserve"> A Polgármesteri Hivatal 2012. évi költségvetése</t>
  </si>
  <si>
    <t>- Ált.Iskola ebédlő</t>
  </si>
  <si>
    <t>Egyéb m.n.s. építés-Strand körépület fűtés</t>
  </si>
  <si>
    <t>Ingatlanok értékesítése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</si>
  <si>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</si>
  <si>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</si>
  <si>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</si>
  <si>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</si>
  <si>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2012. január 1-től augusztus 31-ig</t>
  </si>
  <si>
    <t>2012. szeptember 1-től december 31-ig</t>
  </si>
  <si>
    <t>6. melléklet</t>
  </si>
  <si>
    <t>7. melléklet</t>
  </si>
  <si>
    <t>2013-2014.</t>
  </si>
  <si>
    <t>2015-2018.</t>
  </si>
  <si>
    <t>2019-2030.</t>
  </si>
  <si>
    <t>Hitel a pályázathoz szükséges önrész biztosításához (2-es hitelcél, lejárat: 2030)</t>
  </si>
  <si>
    <t>Hitel a pályázathoz szükséges önrész biztosításához (8-as hitelcél, lejárat: 2030)</t>
  </si>
  <si>
    <t>Saját</t>
  </si>
  <si>
    <t>- Műv. Központ és Könyvtár</t>
  </si>
  <si>
    <t>juttatások</t>
  </si>
  <si>
    <t>Társ. szoc.</t>
  </si>
  <si>
    <t>önkormányzat</t>
  </si>
  <si>
    <t>polgármesteri hivatal</t>
  </si>
  <si>
    <t>- Foglalkoztatást helyettesítő támogatás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</si>
  <si>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</si>
  <si>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</si>
  <si>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</si>
  <si>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</si>
  <si>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</si>
  <si>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</si>
  <si>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 xml:space="preserve"> 11. melléklet</t>
  </si>
  <si>
    <t>13. melléklet</t>
  </si>
  <si>
    <t xml:space="preserve">- RNÖ támogatás </t>
  </si>
  <si>
    <t>Az önkormányzatok adósságot keletkeztető ügyleteiből eredő fizetési kötelezettség bemutatása</t>
  </si>
  <si>
    <t>Tiszavasvári Város Önkormányzata</t>
  </si>
  <si>
    <t>Szabolcs-Szatmár-Bereg Megye</t>
  </si>
  <si>
    <t>Ezer forintban</t>
  </si>
  <si>
    <t>Sor-</t>
  </si>
  <si>
    <t xml:space="preserve">tárgyév </t>
  </si>
  <si>
    <t>Saját bevétel és adósságot keletkeztető ügyletből eredő fizetési kötelezettség a tárgyévet követő</t>
  </si>
  <si>
    <t>szám</t>
  </si>
  <si>
    <t>1. évben</t>
  </si>
  <si>
    <t>2. évben</t>
  </si>
  <si>
    <t>3. évben</t>
  </si>
  <si>
    <t>4. évben</t>
  </si>
  <si>
    <t>5. évben</t>
  </si>
  <si>
    <t>6. évben</t>
  </si>
  <si>
    <t>7. évben</t>
  </si>
  <si>
    <t>8. évben</t>
  </si>
  <si>
    <t>9. évben</t>
  </si>
  <si>
    <t>10. évben</t>
  </si>
  <si>
    <t>11. évben</t>
  </si>
  <si>
    <t>12. évben</t>
  </si>
  <si>
    <t>13. évben</t>
  </si>
  <si>
    <t>14. évben</t>
  </si>
  <si>
    <t>15. évben</t>
  </si>
  <si>
    <t>16. évben</t>
  </si>
  <si>
    <t>17. évben</t>
  </si>
  <si>
    <t>18. évben</t>
  </si>
  <si>
    <t>22=3+…+21</t>
  </si>
  <si>
    <t xml:space="preserve">Helyi adók </t>
  </si>
  <si>
    <t xml:space="preserve">Osztalékok, koncessziós díjak </t>
  </si>
  <si>
    <t xml:space="preserve">Díjak, pótlékok, bírságok </t>
  </si>
  <si>
    <t>Tárgyi eszközök, immateriális javak, vagyoni értékű jog értékesítése, vagyonhasznosításból származó bevétel</t>
  </si>
  <si>
    <t xml:space="preserve">Részvények, részesedések értékesítése </t>
  </si>
  <si>
    <t xml:space="preserve">Vállalat értékesítéséből, privatizációból származó bevételek </t>
  </si>
  <si>
    <t>Kezességvállalással kapcsolatos megtérülés</t>
  </si>
  <si>
    <t>Felvett, átvállalt hitel és annak tőketartozása</t>
  </si>
  <si>
    <t>Felvett, átvállalt kölcsön és annak tőketartozása</t>
  </si>
  <si>
    <t xml:space="preserve">Hitelviszonyt megtestesítő értékpapír </t>
  </si>
  <si>
    <t xml:space="preserve">Adott váltó </t>
  </si>
  <si>
    <t>Pénzügyi lízing</t>
  </si>
  <si>
    <t xml:space="preserve">Halasztott fizetés </t>
  </si>
  <si>
    <t>Kezességvállalásból eredő fizetési kötelezettség</t>
  </si>
  <si>
    <t xml:space="preserve">Pénzügyi lízing </t>
  </si>
  <si>
    <t>Fizetési kötelezettség összesen (10+18)</t>
  </si>
  <si>
    <t>Fizetési kötelezettséggel csökkentett saját bevétel (09-26)</t>
  </si>
  <si>
    <r>
      <t>Saját bevételek (01+…+07)</t>
    </r>
    <r>
      <rPr>
        <b/>
        <vertAlign val="superscript"/>
        <sz val="6"/>
        <rFont val="Arial"/>
        <family val="0"/>
      </rPr>
      <t>2</t>
    </r>
  </si>
  <si>
    <r>
      <t>Saját bevételek (08. sor) 50 %-a</t>
    </r>
    <r>
      <rPr>
        <b/>
        <vertAlign val="superscript"/>
        <sz val="6"/>
        <rFont val="Arial"/>
        <family val="0"/>
      </rPr>
      <t>2</t>
    </r>
  </si>
  <si>
    <r>
      <t>Előző év(ek)ben keletkezett tárgyévet terhelő fizetési kötelezettség</t>
    </r>
    <r>
      <rPr>
        <b/>
        <vertAlign val="superscript"/>
        <sz val="6"/>
        <rFont val="Arial"/>
        <family val="0"/>
      </rPr>
      <t>3</t>
    </r>
    <r>
      <rPr>
        <b/>
        <sz val="6"/>
        <rFont val="Arial"/>
        <family val="0"/>
      </rPr>
      <t xml:space="preserve"> (11+…+17)</t>
    </r>
  </si>
  <si>
    <r>
      <t>Tárgyévben keletkezett, illetve keletkező, tárgyévet terhelő fizetési kötelezettség</t>
    </r>
    <r>
      <rPr>
        <b/>
        <vertAlign val="superscript"/>
        <sz val="6"/>
        <rFont val="Arial"/>
        <family val="0"/>
      </rPr>
      <t>3</t>
    </r>
    <r>
      <rPr>
        <b/>
        <sz val="6"/>
        <rFont val="Arial"/>
        <family val="0"/>
      </rPr>
      <t xml:space="preserve"> (19+…+25)</t>
    </r>
  </si>
  <si>
    <t>2. melléklet</t>
  </si>
  <si>
    <t>3. melléklet</t>
  </si>
  <si>
    <t>12.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</si>
  <si>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</si>
  <si>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</si>
  <si>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</si>
  <si>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</si>
  <si>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</si>
  <si>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</si>
  <si>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</si>
  <si>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</si>
  <si>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</si>
  <si>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</si>
  <si>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</si>
  <si>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</si>
  <si>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</si>
  <si>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</si>
  <si>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</si>
  <si>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</si>
  <si>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</si>
  <si>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</si>
  <si>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</si>
  <si>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</si>
  <si>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</si>
  <si>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</si>
  <si>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</si>
  <si>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</si>
  <si>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</si>
  <si>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</si>
  <si>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</si>
  <si>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</si>
  <si>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</si>
  <si>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</si>
  <si>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</si>
  <si>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</si>
  <si>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</si>
  <si>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</si>
  <si>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</si>
  <si>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</si>
  <si>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</si>
  <si>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</si>
  <si>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</si>
  <si>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</si>
  <si>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</si>
  <si>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</si>
  <si>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</si>
  <si>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</si>
  <si>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</si>
  <si>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</si>
  <si>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</si>
  <si>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</si>
  <si>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</si>
  <si>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</si>
  <si>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</si>
  <si>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</si>
  <si>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</si>
  <si>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</si>
  <si>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</si>
  <si>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</si>
  <si>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</si>
  <si>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</si>
  <si>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</si>
  <si>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</si>
  <si>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</si>
  <si>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</si>
  <si>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</si>
  <si>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</si>
  <si>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</si>
  <si>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</si>
  <si>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</si>
  <si>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</si>
  <si>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</si>
  <si>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</si>
  <si>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</si>
  <si>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</si>
  <si>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</si>
  <si>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</si>
  <si>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</si>
  <si>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</si>
  <si>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</si>
  <si>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</si>
  <si>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</si>
  <si>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</si>
  <si>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</si>
  <si>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</si>
  <si>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</si>
  <si>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</si>
  <si>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</si>
  <si>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</si>
  <si>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</si>
  <si>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</si>
  <si>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</si>
  <si>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</si>
  <si>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</si>
  <si>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</si>
  <si>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</si>
  <si>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</si>
  <si>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</si>
  <si>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</si>
  <si>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</si>
  <si>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</si>
  <si>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</si>
  <si>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</si>
  <si>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</si>
  <si>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</si>
  <si>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</si>
  <si>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</si>
  <si>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</si>
  <si>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</si>
  <si>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</si>
  <si>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</si>
  <si>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</si>
  <si>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</si>
  <si>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</si>
  <si>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</si>
  <si>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</si>
  <si>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</si>
  <si>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</si>
  <si>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</si>
  <si>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</si>
  <si>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</si>
  <si>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</si>
  <si>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</si>
  <si>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</si>
  <si>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</si>
  <si>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</si>
  <si>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</si>
  <si>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</si>
  <si>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</si>
  <si>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</si>
  <si>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</si>
  <si>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</si>
  <si>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</si>
  <si>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</si>
  <si>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</si>
  <si>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</si>
  <si>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</si>
  <si>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</si>
  <si>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</si>
  <si>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</si>
  <si>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</si>
  <si>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</si>
  <si>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</si>
  <si>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</si>
  <si>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</si>
  <si>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</si>
  <si>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</si>
  <si>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</si>
  <si>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</si>
  <si>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</si>
  <si>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</si>
  <si>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</si>
  <si>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</si>
  <si>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</si>
  <si>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</si>
  <si>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</si>
  <si>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</si>
  <si>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</si>
  <si>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</si>
  <si>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</si>
  <si>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</si>
  <si>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</si>
  <si>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</si>
  <si>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</si>
  <si>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</si>
  <si>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</si>
  <si>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</si>
  <si>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</si>
  <si>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</si>
  <si>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</si>
  <si>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</si>
  <si>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</si>
  <si>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</si>
  <si>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</si>
  <si>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</si>
  <si>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</si>
  <si>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</si>
  <si>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</si>
  <si>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</si>
  <si>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</si>
  <si>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</si>
  <si>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</si>
  <si>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</si>
  <si>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</si>
  <si>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</si>
  <si>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</si>
  <si>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</si>
  <si>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</si>
  <si>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</si>
  <si>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</si>
  <si>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</si>
  <si>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</si>
  <si>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</si>
  <si>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</si>
  <si>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</si>
  <si>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</si>
  <si>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</si>
  <si>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</si>
  <si>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</si>
  <si>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</si>
  <si>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</si>
  <si>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</si>
  <si>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</si>
  <si>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</si>
  <si>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</si>
  <si>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</si>
  <si>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</si>
  <si>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</si>
  <si>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</si>
  <si>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</si>
  <si>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</si>
  <si>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</si>
  <si>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</si>
  <si>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</si>
  <si>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</si>
  <si>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</si>
  <si>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</si>
  <si>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</si>
  <si>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</si>
  <si>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</si>
  <si>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</si>
  <si>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 xml:space="preserve"> az 5/2012 (II.13.) önk. rendelethez</t>
  </si>
  <si>
    <t>az 5/2012 (II.13.) rendelethez</t>
  </si>
  <si>
    <t xml:space="preserve"> az 5/2012.(II.13.) önk. rendelethez</t>
  </si>
  <si>
    <t xml:space="preserve">  az 5/2012.(II.13.) önk. rendelethez</t>
  </si>
  <si>
    <t xml:space="preserve">   az 5/2012.(II.13.) önk. rendelethez</t>
  </si>
  <si>
    <t>8. melléklet az 5/2012.(II.13.) önk. rendelethez</t>
  </si>
  <si>
    <t>9. melléklet az 5/2012.(II.13.) önk. rendelethez</t>
  </si>
  <si>
    <t>10. melléklet az 5/2012.(II.13.) önk. rendelethez</t>
  </si>
  <si>
    <t xml:space="preserve"> az 5/2012.(II.13.) önk.  </t>
  </si>
  <si>
    <t xml:space="preserve">          az 5/2012.(II.13.) önk. rendelethez</t>
  </si>
  <si>
    <t xml:space="preserve">                    az 5/2012.(II.13.) önk. rendelethez                      </t>
  </si>
  <si>
    <t>14. melléklet az 5/2012.(II.13.) önk.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</si>
</sst>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8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u val="single"/>
      <sz val="10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b/>
      <sz val="10"/>
      <color indexed="20"/>
      <name val="Times New Roman CE"/>
      <family val="0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1"/>
      <name val="Times New Roman CE"/>
      <family val="1"/>
    </font>
    <font>
      <sz val="9"/>
      <color indexed="60"/>
      <name val="Times New Roman CE"/>
      <family val="1"/>
    </font>
    <font>
      <sz val="8"/>
      <color indexed="16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0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16"/>
      <name val="Times New Roman CE"/>
      <family val="1"/>
    </font>
    <font>
      <i/>
      <sz val="10"/>
      <color indexed="16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12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3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b/>
      <vertAlign val="superscript"/>
      <sz val="6"/>
      <name val="Arial"/>
      <family val="0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9" fillId="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4" borderId="7" applyNumberFormat="0" applyFont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66" fillId="6" borderId="0" applyNumberFormat="0" applyBorder="0" applyAlignment="0" applyProtection="0"/>
    <xf numFmtId="0" fontId="67" fillId="16" borderId="8" applyNumberFormat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17" borderId="0" applyNumberFormat="0" applyBorder="0" applyAlignment="0" applyProtection="0"/>
    <xf numFmtId="0" fontId="71" fillId="7" borderId="0" applyNumberFormat="0" applyBorder="0" applyAlignment="0" applyProtection="0"/>
    <xf numFmtId="0" fontId="72" fillId="16" borderId="1" applyNumberFormat="0" applyAlignment="0" applyProtection="0"/>
    <xf numFmtId="9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40" applyNumberFormat="1" applyFont="1" applyAlignment="1">
      <alignment/>
    </xf>
    <xf numFmtId="166" fontId="14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166" fontId="8" fillId="0" borderId="0" xfId="40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/>
    </xf>
    <xf numFmtId="0" fontId="10" fillId="0" borderId="0" xfId="0" applyFont="1" applyAlignment="1">
      <alignment horizontal="centerContinuous"/>
    </xf>
    <xf numFmtId="166" fontId="5" fillId="0" borderId="0" xfId="40" applyNumberFormat="1" applyFont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9" fillId="0" borderId="13" xfId="0" applyNumberFormat="1" applyFont="1" applyBorder="1" applyAlignment="1">
      <alignment vertical="center" wrapText="1"/>
    </xf>
    <xf numFmtId="1" fontId="9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4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1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17" xfId="0" applyFont="1" applyBorder="1" applyAlignment="1" quotePrefix="1">
      <alignment/>
    </xf>
    <xf numFmtId="0" fontId="23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4" fillId="0" borderId="25" xfId="4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7" fillId="0" borderId="44" xfId="0" applyFont="1" applyBorder="1" applyAlignment="1">
      <alignment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0" fontId="27" fillId="0" borderId="27" xfId="0" applyFont="1" applyBorder="1" applyAlignment="1">
      <alignment/>
    </xf>
    <xf numFmtId="166" fontId="5" fillId="0" borderId="26" xfId="40" applyNumberFormat="1" applyFont="1" applyBorder="1" applyAlignment="1">
      <alignment/>
    </xf>
    <xf numFmtId="0" fontId="7" fillId="0" borderId="51" xfId="0" applyFont="1" applyBorder="1" applyAlignment="1">
      <alignment vertical="center"/>
    </xf>
    <xf numFmtId="166" fontId="7" fillId="0" borderId="52" xfId="40" applyNumberFormat="1" applyFont="1" applyBorder="1" applyAlignment="1">
      <alignment vertical="center"/>
    </xf>
    <xf numFmtId="166" fontId="5" fillId="0" borderId="46" xfId="40" applyNumberFormat="1" applyFont="1" applyBorder="1" applyAlignment="1">
      <alignment/>
    </xf>
    <xf numFmtId="3" fontId="9" fillId="0" borderId="25" xfId="40" applyNumberFormat="1" applyFont="1" applyBorder="1" applyAlignment="1">
      <alignment/>
    </xf>
    <xf numFmtId="3" fontId="9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3" xfId="0" applyNumberFormat="1" applyFont="1" applyFill="1" applyBorder="1" applyAlignment="1">
      <alignment horizontal="left" vertical="center"/>
    </xf>
    <xf numFmtId="1" fontId="4" fillId="16" borderId="54" xfId="0" applyNumberFormat="1" applyFont="1" applyFill="1" applyBorder="1" applyAlignment="1">
      <alignment horizontal="center" vertical="center"/>
    </xf>
    <xf numFmtId="3" fontId="9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17" fillId="0" borderId="0" xfId="62" applyFont="1" applyAlignment="1">
      <alignment horizontal="centerContinuous"/>
      <protection/>
    </xf>
    <xf numFmtId="0" fontId="10" fillId="0" borderId="0" xfId="62" applyFont="1" applyAlignment="1">
      <alignment horizontal="centerContinuous"/>
      <protection/>
    </xf>
    <xf numFmtId="0" fontId="0" fillId="0" borderId="0" xfId="62" applyAlignment="1">
      <alignment horizontal="right"/>
      <protection/>
    </xf>
    <xf numFmtId="0" fontId="8" fillId="0" borderId="0" xfId="62" applyFont="1" applyAlignment="1">
      <alignment horizontal="centerContinuous"/>
      <protection/>
    </xf>
    <xf numFmtId="0" fontId="5" fillId="0" borderId="0" xfId="62" applyFont="1" applyBorder="1">
      <alignment/>
      <protection/>
    </xf>
    <xf numFmtId="0" fontId="14" fillId="0" borderId="0" xfId="62" applyFont="1" applyAlignment="1">
      <alignment horizontal="right"/>
      <protection/>
    </xf>
    <xf numFmtId="0" fontId="9" fillId="0" borderId="53" xfId="62" applyFont="1" applyBorder="1">
      <alignment/>
      <protection/>
    </xf>
    <xf numFmtId="0" fontId="4" fillId="0" borderId="55" xfId="62" applyFont="1" applyBorder="1" applyAlignment="1">
      <alignment horizontal="center"/>
      <protection/>
    </xf>
    <xf numFmtId="0" fontId="4" fillId="0" borderId="38" xfId="62" applyFont="1" applyBorder="1" applyAlignment="1">
      <alignment horizontal="center"/>
      <protection/>
    </xf>
    <xf numFmtId="0" fontId="4" fillId="0" borderId="49" xfId="62" applyFont="1" applyBorder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4" fillId="0" borderId="11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"/>
      <protection/>
    </xf>
    <xf numFmtId="0" fontId="4" fillId="0" borderId="56" xfId="62" applyFont="1" applyBorder="1" applyAlignment="1">
      <alignment horizontal="center"/>
      <protection/>
    </xf>
    <xf numFmtId="0" fontId="4" fillId="0" borderId="21" xfId="62" applyFont="1" applyBorder="1" applyAlignment="1">
      <alignment horizontal="center"/>
      <protection/>
    </xf>
    <xf numFmtId="0" fontId="0" fillId="0" borderId="0" xfId="62" applyFont="1">
      <alignment/>
      <protection/>
    </xf>
    <xf numFmtId="49" fontId="10" fillId="0" borderId="32" xfId="61" applyNumberFormat="1" applyFont="1" applyBorder="1">
      <alignment/>
      <protection/>
    </xf>
    <xf numFmtId="0" fontId="10" fillId="0" borderId="17" xfId="61" applyFont="1" applyBorder="1" quotePrefix="1">
      <alignment/>
      <protection/>
    </xf>
    <xf numFmtId="3" fontId="9" fillId="0" borderId="25" xfId="40" applyNumberFormat="1" applyFont="1" applyBorder="1" applyAlignment="1">
      <alignment horizontal="right"/>
    </xf>
    <xf numFmtId="3" fontId="10" fillId="0" borderId="57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0" fontId="2" fillId="0" borderId="0" xfId="62" applyFont="1">
      <alignment/>
      <protection/>
    </xf>
    <xf numFmtId="49" fontId="10" fillId="0" borderId="17" xfId="61" applyNumberFormat="1" applyFont="1" applyBorder="1">
      <alignment/>
      <protection/>
    </xf>
    <xf numFmtId="0" fontId="10" fillId="0" borderId="17" xfId="61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2" applyFont="1" applyBorder="1">
      <alignment/>
      <protection/>
    </xf>
    <xf numFmtId="0" fontId="7" fillId="0" borderId="17" xfId="61" applyFont="1" applyBorder="1">
      <alignment/>
      <protection/>
    </xf>
    <xf numFmtId="0" fontId="4" fillId="0" borderId="54" xfId="62" applyFont="1" applyBorder="1" applyAlignment="1">
      <alignment horizontal="center"/>
      <protection/>
    </xf>
    <xf numFmtId="0" fontId="4" fillId="0" borderId="43" xfId="62" applyFont="1" applyBorder="1" applyAlignment="1">
      <alignment horizontal="center"/>
      <protection/>
    </xf>
    <xf numFmtId="14" fontId="28" fillId="0" borderId="43" xfId="62" applyNumberFormat="1" applyFont="1" applyBorder="1" applyAlignment="1">
      <alignment horizontal="center"/>
      <protection/>
    </xf>
    <xf numFmtId="0" fontId="4" fillId="0" borderId="42" xfId="62" applyFont="1" applyBorder="1" applyAlignment="1">
      <alignment horizontal="center"/>
      <protection/>
    </xf>
    <xf numFmtId="0" fontId="4" fillId="0" borderId="28" xfId="62" applyFont="1" applyBorder="1" applyAlignment="1">
      <alignment horizontal="center"/>
      <protection/>
    </xf>
    <xf numFmtId="0" fontId="4" fillId="0" borderId="47" xfId="62" applyFont="1" applyBorder="1" applyAlignment="1">
      <alignment horizontal="center"/>
      <protection/>
    </xf>
    <xf numFmtId="0" fontId="4" fillId="0" borderId="58" xfId="62" applyFont="1" applyBorder="1" applyAlignment="1">
      <alignment horizontal="center"/>
      <protection/>
    </xf>
    <xf numFmtId="0" fontId="4" fillId="0" borderId="19" xfId="62" applyFont="1" applyBorder="1" applyAlignment="1">
      <alignment horizontal="center"/>
      <protection/>
    </xf>
    <xf numFmtId="169" fontId="9" fillId="0" borderId="44" xfId="62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2" applyNumberFormat="1" applyFont="1" applyBorder="1">
      <alignment/>
      <protection/>
    </xf>
    <xf numFmtId="1" fontId="9" fillId="0" borderId="27" xfId="62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7" xfId="0" applyFont="1" applyBorder="1" applyAlignment="1" quotePrefix="1">
      <alignment/>
    </xf>
    <xf numFmtId="0" fontId="27" fillId="0" borderId="27" xfId="0" applyFont="1" applyBorder="1" applyAlignment="1">
      <alignment/>
    </xf>
    <xf numFmtId="0" fontId="5" fillId="0" borderId="36" xfId="62" applyFont="1" applyBorder="1">
      <alignment/>
      <protection/>
    </xf>
    <xf numFmtId="0" fontId="7" fillId="0" borderId="59" xfId="62" applyFont="1" applyBorder="1">
      <alignment/>
      <protection/>
    </xf>
    <xf numFmtId="49" fontId="29" fillId="0" borderId="0" xfId="60" applyNumberFormat="1" applyFont="1">
      <alignment/>
      <protection/>
    </xf>
    <xf numFmtId="49" fontId="7" fillId="0" borderId="0" xfId="60" applyNumberFormat="1" applyFont="1" applyAlignment="1">
      <alignment horizontal="right"/>
      <protection/>
    </xf>
    <xf numFmtId="49" fontId="30" fillId="0" borderId="0" xfId="60" applyNumberFormat="1" applyFont="1">
      <alignment/>
      <protection/>
    </xf>
    <xf numFmtId="49" fontId="7" fillId="0" borderId="0" xfId="60" applyNumberFormat="1" applyFont="1" applyAlignment="1">
      <alignment horizontal="center" vertical="center" wrapText="1"/>
      <protection/>
    </xf>
    <xf numFmtId="49" fontId="7" fillId="0" borderId="27" xfId="60" applyNumberFormat="1" applyFont="1" applyBorder="1" applyAlignment="1">
      <alignment horizontal="right"/>
      <protection/>
    </xf>
    <xf numFmtId="49" fontId="7" fillId="0" borderId="25" xfId="60" applyNumberFormat="1" applyFont="1" applyBorder="1">
      <alignment/>
      <protection/>
    </xf>
    <xf numFmtId="49" fontId="5" fillId="0" borderId="0" xfId="60" applyNumberFormat="1" applyFont="1">
      <alignment/>
      <protection/>
    </xf>
    <xf numFmtId="49" fontId="5" fillId="0" borderId="27" xfId="60" applyNumberFormat="1" applyFont="1" applyBorder="1" applyAlignment="1">
      <alignment horizontal="right"/>
      <protection/>
    </xf>
    <xf numFmtId="49" fontId="5" fillId="0" borderId="57" xfId="60" applyNumberFormat="1" applyFont="1" applyBorder="1">
      <alignment/>
      <protection/>
    </xf>
    <xf numFmtId="49" fontId="5" fillId="0" borderId="60" xfId="60" applyNumberFormat="1" applyFont="1" applyBorder="1">
      <alignment/>
      <protection/>
    </xf>
    <xf numFmtId="49" fontId="5" fillId="0" borderId="36" xfId="60" applyNumberFormat="1" applyFont="1" applyBorder="1" applyAlignment="1">
      <alignment horizontal="right"/>
      <protection/>
    </xf>
    <xf numFmtId="49" fontId="5" fillId="0" borderId="61" xfId="60" applyNumberFormat="1" applyFont="1" applyBorder="1">
      <alignment/>
      <protection/>
    </xf>
    <xf numFmtId="49" fontId="5" fillId="0" borderId="62" xfId="60" applyNumberFormat="1" applyFont="1" applyBorder="1">
      <alignment/>
      <protection/>
    </xf>
    <xf numFmtId="49" fontId="5" fillId="0" borderId="33" xfId="60" applyNumberFormat="1" applyFont="1" applyBorder="1" applyAlignment="1">
      <alignment horizontal="right"/>
      <protection/>
    </xf>
    <xf numFmtId="49" fontId="5" fillId="0" borderId="44" xfId="60" applyNumberFormat="1" applyFont="1" applyBorder="1" applyAlignment="1">
      <alignment horizontal="right"/>
      <protection/>
    </xf>
    <xf numFmtId="49" fontId="5" fillId="0" borderId="63" xfId="60" applyNumberFormat="1" applyFont="1" applyBorder="1">
      <alignment/>
      <protection/>
    </xf>
    <xf numFmtId="49" fontId="5" fillId="0" borderId="64" xfId="60" applyNumberFormat="1" applyFont="1" applyBorder="1">
      <alignment/>
      <protection/>
    </xf>
    <xf numFmtId="49" fontId="7" fillId="0" borderId="33" xfId="60" applyNumberFormat="1" applyFont="1" applyBorder="1" applyAlignment="1">
      <alignment horizontal="right"/>
      <protection/>
    </xf>
    <xf numFmtId="49" fontId="7" fillId="0" borderId="61" xfId="60" applyNumberFormat="1" applyFont="1" applyBorder="1">
      <alignment/>
      <protection/>
    </xf>
    <xf numFmtId="49" fontId="7" fillId="0" borderId="62" xfId="60" applyNumberFormat="1" applyFont="1" applyBorder="1">
      <alignment/>
      <protection/>
    </xf>
    <xf numFmtId="49" fontId="7" fillId="0" borderId="44" xfId="60" applyNumberFormat="1" applyFont="1" applyBorder="1" applyAlignment="1">
      <alignment horizontal="right"/>
      <protection/>
    </xf>
    <xf numFmtId="49" fontId="7" fillId="0" borderId="63" xfId="60" applyNumberFormat="1" applyFont="1" applyBorder="1">
      <alignment/>
      <protection/>
    </xf>
    <xf numFmtId="49" fontId="7" fillId="0" borderId="64" xfId="60" applyNumberFormat="1" applyFont="1" applyBorder="1">
      <alignment/>
      <protection/>
    </xf>
    <xf numFmtId="49" fontId="5" fillId="0" borderId="42" xfId="60" applyNumberFormat="1" applyFont="1" applyBorder="1" applyAlignment="1">
      <alignment horizontal="right"/>
      <protection/>
    </xf>
    <xf numFmtId="49" fontId="5" fillId="0" borderId="28" xfId="60" applyNumberFormat="1" applyFont="1" applyBorder="1">
      <alignment/>
      <protection/>
    </xf>
    <xf numFmtId="49" fontId="5" fillId="0" borderId="37" xfId="60" applyNumberFormat="1" applyFont="1" applyBorder="1" applyAlignment="1">
      <alignment horizontal="right"/>
      <protection/>
    </xf>
    <xf numFmtId="49" fontId="5" fillId="0" borderId="37" xfId="60" applyNumberFormat="1" applyFont="1" applyBorder="1">
      <alignment/>
      <protection/>
    </xf>
    <xf numFmtId="49" fontId="25" fillId="0" borderId="0" xfId="60" applyNumberFormat="1" applyFont="1" applyAlignment="1">
      <alignment horizontal="right"/>
      <protection/>
    </xf>
    <xf numFmtId="49" fontId="25" fillId="0" borderId="0" xfId="60" applyNumberFormat="1" applyFont="1">
      <alignment/>
      <protection/>
    </xf>
    <xf numFmtId="49" fontId="7" fillId="0" borderId="11" xfId="60" applyNumberFormat="1" applyFont="1" applyBorder="1">
      <alignment/>
      <protection/>
    </xf>
    <xf numFmtId="49" fontId="5" fillId="0" borderId="25" xfId="60" applyNumberFormat="1" applyFont="1" applyBorder="1">
      <alignment/>
      <protection/>
    </xf>
    <xf numFmtId="49" fontId="5" fillId="0" borderId="42" xfId="60" applyNumberFormat="1" applyFont="1" applyBorder="1">
      <alignment/>
      <protection/>
    </xf>
    <xf numFmtId="3" fontId="5" fillId="0" borderId="26" xfId="60" applyNumberFormat="1" applyFont="1" applyBorder="1">
      <alignment/>
      <protection/>
    </xf>
    <xf numFmtId="49" fontId="7" fillId="0" borderId="25" xfId="60" applyNumberFormat="1" applyFont="1" applyBorder="1">
      <alignment/>
      <protection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166" fontId="5" fillId="0" borderId="26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7" fillId="0" borderId="10" xfId="60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left"/>
      <protection/>
    </xf>
    <xf numFmtId="49" fontId="5" fillId="0" borderId="10" xfId="60" applyNumberFormat="1" applyFont="1" applyBorder="1">
      <alignment/>
      <protection/>
    </xf>
    <xf numFmtId="49" fontId="5" fillId="0" borderId="51" xfId="60" applyNumberFormat="1" applyFont="1" applyBorder="1">
      <alignment/>
      <protection/>
    </xf>
    <xf numFmtId="49" fontId="7" fillId="0" borderId="66" xfId="60" applyNumberFormat="1" applyFont="1" applyBorder="1">
      <alignment/>
      <protection/>
    </xf>
    <xf numFmtId="49" fontId="7" fillId="0" borderId="57" xfId="60" applyNumberFormat="1" applyFont="1" applyBorder="1">
      <alignment/>
      <protection/>
    </xf>
    <xf numFmtId="49" fontId="5" fillId="0" borderId="58" xfId="60" applyNumberFormat="1" applyFont="1" applyBorder="1">
      <alignment/>
      <protection/>
    </xf>
    <xf numFmtId="49" fontId="7" fillId="0" borderId="56" xfId="60" applyNumberFormat="1" applyFont="1" applyBorder="1">
      <alignment/>
      <protection/>
    </xf>
    <xf numFmtId="49" fontId="5" fillId="0" borderId="56" xfId="60" applyNumberFormat="1" applyFont="1" applyBorder="1">
      <alignment/>
      <protection/>
    </xf>
    <xf numFmtId="49" fontId="7" fillId="0" borderId="67" xfId="60" applyNumberFormat="1" applyFont="1" applyBorder="1">
      <alignment/>
      <protection/>
    </xf>
    <xf numFmtId="3" fontId="5" fillId="0" borderId="23" xfId="60" applyNumberFormat="1" applyFont="1" applyBorder="1">
      <alignment/>
      <protection/>
    </xf>
    <xf numFmtId="3" fontId="31" fillId="0" borderId="23" xfId="60" applyNumberFormat="1" applyFont="1" applyBorder="1" applyAlignment="1">
      <alignment horizontal="right"/>
      <protection/>
    </xf>
    <xf numFmtId="3" fontId="5" fillId="11" borderId="23" xfId="60" applyNumberFormat="1" applyFont="1" applyFill="1" applyBorder="1">
      <alignment/>
      <protection/>
    </xf>
    <xf numFmtId="3" fontId="5" fillId="11" borderId="68" xfId="60" applyNumberFormat="1" applyFont="1" applyFill="1" applyBorder="1">
      <alignment/>
      <protection/>
    </xf>
    <xf numFmtId="3" fontId="5" fillId="0" borderId="68" xfId="60" applyNumberFormat="1" applyFont="1" applyBorder="1">
      <alignment/>
      <protection/>
    </xf>
    <xf numFmtId="3" fontId="5" fillId="0" borderId="69" xfId="60" applyNumberFormat="1" applyFont="1" applyBorder="1">
      <alignment/>
      <protection/>
    </xf>
    <xf numFmtId="3" fontId="7" fillId="0" borderId="68" xfId="60" applyNumberFormat="1" applyFont="1" applyBorder="1">
      <alignment/>
      <protection/>
    </xf>
    <xf numFmtId="3" fontId="5" fillId="11" borderId="24" xfId="60" applyNumberFormat="1" applyFont="1" applyFill="1" applyBorder="1">
      <alignment/>
      <protection/>
    </xf>
    <xf numFmtId="3" fontId="7" fillId="0" borderId="23" xfId="60" applyNumberFormat="1" applyFont="1" applyBorder="1">
      <alignment/>
      <protection/>
    </xf>
    <xf numFmtId="3" fontId="5" fillId="0" borderId="24" xfId="60" applyNumberFormat="1" applyFont="1" applyBorder="1">
      <alignment/>
      <protection/>
    </xf>
    <xf numFmtId="3" fontId="7" fillId="0" borderId="70" xfId="60" applyNumberFormat="1" applyFont="1" applyBorder="1">
      <alignment/>
      <protection/>
    </xf>
    <xf numFmtId="49" fontId="7" fillId="0" borderId="11" xfId="60" applyNumberFormat="1" applyFont="1" applyBorder="1" applyAlignment="1">
      <alignment horizontal="center"/>
      <protection/>
    </xf>
    <xf numFmtId="49" fontId="7" fillId="0" borderId="12" xfId="60" applyNumberFormat="1" applyFont="1" applyBorder="1" applyAlignment="1">
      <alignment horizontal="center"/>
      <protection/>
    </xf>
    <xf numFmtId="3" fontId="5" fillId="0" borderId="25" xfId="60" applyNumberFormat="1" applyFont="1" applyBorder="1">
      <alignment/>
      <protection/>
    </xf>
    <xf numFmtId="49" fontId="7" fillId="0" borderId="28" xfId="60" applyNumberFormat="1" applyFont="1" applyBorder="1">
      <alignment/>
      <protection/>
    </xf>
    <xf numFmtId="3" fontId="7" fillId="0" borderId="28" xfId="60" applyNumberFormat="1" applyFont="1" applyBorder="1">
      <alignment/>
      <protection/>
    </xf>
    <xf numFmtId="3" fontId="7" fillId="0" borderId="47" xfId="60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9" fillId="0" borderId="25" xfId="40" applyNumberFormat="1" applyFont="1" applyFill="1" applyBorder="1" applyAlignment="1">
      <alignment horizontal="right"/>
    </xf>
    <xf numFmtId="3" fontId="9" fillId="0" borderId="45" xfId="6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2" applyNumberFormat="1" applyFont="1" applyFill="1" applyBorder="1">
      <alignment/>
      <protection/>
    </xf>
    <xf numFmtId="3" fontId="5" fillId="0" borderId="22" xfId="60" applyNumberFormat="1" applyFont="1" applyBorder="1" applyAlignment="1">
      <alignment horizontal="right"/>
      <protection/>
    </xf>
    <xf numFmtId="3" fontId="5" fillId="0" borderId="23" xfId="60" applyNumberFormat="1" applyFont="1" applyBorder="1" applyAlignment="1">
      <alignment horizontal="right"/>
      <protection/>
    </xf>
    <xf numFmtId="169" fontId="9" fillId="0" borderId="25" xfId="62" applyNumberFormat="1" applyFont="1" applyFill="1" applyBorder="1">
      <alignment/>
      <protection/>
    </xf>
    <xf numFmtId="49" fontId="25" fillId="0" borderId="17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14" xfId="0" applyFont="1" applyBorder="1" applyAlignment="1">
      <alignment/>
    </xf>
    <xf numFmtId="166" fontId="27" fillId="0" borderId="26" xfId="40" applyNumberFormat="1" applyFont="1" applyBorder="1" applyAlignment="1">
      <alignment/>
    </xf>
    <xf numFmtId="0" fontId="33" fillId="0" borderId="0" xfId="0" applyFont="1" applyAlignment="1">
      <alignment/>
    </xf>
    <xf numFmtId="3" fontId="34" fillId="0" borderId="11" xfId="0" applyNumberFormat="1" applyFont="1" applyBorder="1" applyAlignment="1">
      <alignment horizontal="right"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60" applyNumberFormat="1" applyFont="1" applyBorder="1" applyAlignment="1">
      <alignment horizontal="center"/>
      <protection/>
    </xf>
    <xf numFmtId="49" fontId="5" fillId="0" borderId="27" xfId="60" applyNumberFormat="1" applyFont="1" applyBorder="1" applyAlignment="1">
      <alignment horizontal="center"/>
      <protection/>
    </xf>
    <xf numFmtId="3" fontId="23" fillId="0" borderId="3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169" fontId="10" fillId="0" borderId="45" xfId="62" applyNumberFormat="1" applyFont="1" applyFill="1" applyBorder="1">
      <alignment/>
      <protection/>
    </xf>
    <xf numFmtId="3" fontId="10" fillId="0" borderId="45" xfId="62" applyNumberFormat="1" applyFont="1" applyBorder="1">
      <alignment/>
      <protection/>
    </xf>
    <xf numFmtId="3" fontId="10" fillId="0" borderId="63" xfId="62" applyNumberFormat="1" applyFont="1" applyBorder="1">
      <alignment/>
      <protection/>
    </xf>
    <xf numFmtId="3" fontId="10" fillId="0" borderId="44" xfId="62" applyNumberFormat="1" applyFont="1" applyBorder="1">
      <alignment/>
      <protection/>
    </xf>
    <xf numFmtId="3" fontId="10" fillId="0" borderId="45" xfId="62" applyNumberFormat="1" applyFont="1" applyFill="1" applyBorder="1">
      <alignment/>
      <protection/>
    </xf>
    <xf numFmtId="3" fontId="17" fillId="0" borderId="46" xfId="62" applyNumberFormat="1" applyFont="1" applyBorder="1" applyAlignment="1">
      <alignment horizontal="right"/>
      <protection/>
    </xf>
    <xf numFmtId="1" fontId="9" fillId="0" borderId="33" xfId="62" applyNumberFormat="1" applyFont="1" applyBorder="1">
      <alignment/>
      <protection/>
    </xf>
    <xf numFmtId="169" fontId="9" fillId="0" borderId="34" xfId="62" applyNumberFormat="1" applyFont="1" applyBorder="1">
      <alignment/>
      <protection/>
    </xf>
    <xf numFmtId="0" fontId="9" fillId="0" borderId="34" xfId="62" applyFont="1" applyBorder="1">
      <alignment/>
      <protection/>
    </xf>
    <xf numFmtId="0" fontId="9" fillId="0" borderId="35" xfId="62" applyFont="1" applyBorder="1">
      <alignment/>
      <protection/>
    </xf>
    <xf numFmtId="0" fontId="9" fillId="0" borderId="33" xfId="62" applyFont="1" applyBorder="1">
      <alignment/>
      <protection/>
    </xf>
    <xf numFmtId="0" fontId="9" fillId="0" borderId="61" xfId="62" applyFont="1" applyBorder="1">
      <alignment/>
      <protection/>
    </xf>
    <xf numFmtId="1" fontId="4" fillId="0" borderId="59" xfId="62" applyNumberFormat="1" applyFont="1" applyBorder="1">
      <alignment/>
      <protection/>
    </xf>
    <xf numFmtId="169" fontId="4" fillId="0" borderId="66" xfId="62" applyNumberFormat="1" applyFont="1" applyBorder="1">
      <alignment/>
      <protection/>
    </xf>
    <xf numFmtId="1" fontId="9" fillId="0" borderId="36" xfId="62" applyNumberFormat="1" applyFont="1" applyBorder="1">
      <alignment/>
      <protection/>
    </xf>
    <xf numFmtId="169" fontId="9" fillId="0" borderId="34" xfId="62" applyNumberFormat="1" applyFont="1" applyFill="1" applyBorder="1">
      <alignment/>
      <protection/>
    </xf>
    <xf numFmtId="1" fontId="4" fillId="0" borderId="18" xfId="62" applyNumberFormat="1" applyFont="1" applyBorder="1">
      <alignment/>
      <protection/>
    </xf>
    <xf numFmtId="169" fontId="4" fillId="0" borderId="28" xfId="62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11" xfId="0" applyNumberFormat="1" applyFont="1" applyBorder="1" applyAlignment="1">
      <alignment horizontal="center"/>
    </xf>
    <xf numFmtId="3" fontId="35" fillId="0" borderId="27" xfId="0" applyNumberFormat="1" applyFont="1" applyBorder="1" applyAlignment="1">
      <alignment/>
    </xf>
    <xf numFmtId="3" fontId="5" fillId="0" borderId="23" xfId="60" applyNumberFormat="1" applyFont="1" applyBorder="1">
      <alignment/>
      <protection/>
    </xf>
    <xf numFmtId="0" fontId="7" fillId="0" borderId="17" xfId="0" applyFont="1" applyBorder="1" applyAlignment="1">
      <alignment/>
    </xf>
    <xf numFmtId="166" fontId="38" fillId="0" borderId="23" xfId="40" applyNumberFormat="1" applyFont="1" applyBorder="1" applyAlignment="1">
      <alignment/>
    </xf>
    <xf numFmtId="0" fontId="5" fillId="0" borderId="17" xfId="0" applyFont="1" applyBorder="1" applyAlignment="1">
      <alignment/>
    </xf>
    <xf numFmtId="3" fontId="23" fillId="0" borderId="25" xfId="0" applyNumberFormat="1" applyFont="1" applyBorder="1" applyAlignment="1">
      <alignment/>
    </xf>
    <xf numFmtId="49" fontId="40" fillId="0" borderId="57" xfId="60" applyNumberFormat="1" applyFont="1" applyBorder="1">
      <alignment/>
      <protection/>
    </xf>
    <xf numFmtId="3" fontId="40" fillId="0" borderId="25" xfId="60" applyNumberFormat="1" applyFont="1" applyBorder="1">
      <alignment/>
      <protection/>
    </xf>
    <xf numFmtId="49" fontId="5" fillId="0" borderId="33" xfId="60" applyNumberFormat="1" applyFont="1" applyBorder="1" applyAlignment="1">
      <alignment horizontal="center"/>
      <protection/>
    </xf>
    <xf numFmtId="166" fontId="41" fillId="0" borderId="0" xfId="40" applyNumberFormat="1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166" fontId="13" fillId="0" borderId="0" xfId="4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166" fontId="7" fillId="0" borderId="10" xfId="4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71" xfId="0" applyFont="1" applyBorder="1" applyAlignment="1">
      <alignment wrapText="1"/>
    </xf>
    <xf numFmtId="166" fontId="5" fillId="0" borderId="44" xfId="40" applyNumberFormat="1" applyFont="1" applyBorder="1" applyAlignment="1">
      <alignment horizontal="right"/>
    </xf>
    <xf numFmtId="166" fontId="5" fillId="0" borderId="45" xfId="40" applyNumberFormat="1" applyFont="1" applyBorder="1" applyAlignment="1">
      <alignment/>
    </xf>
    <xf numFmtId="166" fontId="5" fillId="0" borderId="46" xfId="40" applyNumberFormat="1" applyFont="1" applyBorder="1" applyAlignment="1">
      <alignment/>
    </xf>
    <xf numFmtId="0" fontId="7" fillId="0" borderId="14" xfId="0" applyFont="1" applyBorder="1" applyAlignment="1">
      <alignment/>
    </xf>
    <xf numFmtId="166" fontId="5" fillId="0" borderId="27" xfId="40" applyNumberFormat="1" applyFont="1" applyBorder="1" applyAlignment="1">
      <alignment horizontal="right"/>
    </xf>
    <xf numFmtId="166" fontId="5" fillId="0" borderId="25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/>
    </xf>
    <xf numFmtId="0" fontId="5" fillId="0" borderId="14" xfId="0" applyFont="1" applyBorder="1" applyAlignment="1" quotePrefix="1">
      <alignment wrapText="1"/>
    </xf>
    <xf numFmtId="0" fontId="5" fillId="0" borderId="14" xfId="0" applyFont="1" applyBorder="1" applyAlignment="1">
      <alignment wrapText="1"/>
    </xf>
    <xf numFmtId="170" fontId="5" fillId="0" borderId="25" xfId="40" applyNumberFormat="1" applyFont="1" applyBorder="1" applyAlignment="1">
      <alignment/>
    </xf>
    <xf numFmtId="166" fontId="0" fillId="0" borderId="0" xfId="0" applyNumberFormat="1" applyAlignment="1">
      <alignment/>
    </xf>
    <xf numFmtId="0" fontId="5" fillId="0" borderId="38" xfId="0" applyFont="1" applyBorder="1" applyAlignment="1" quotePrefix="1">
      <alignment/>
    </xf>
    <xf numFmtId="166" fontId="5" fillId="0" borderId="48" xfId="40" applyNumberFormat="1" applyFont="1" applyBorder="1" applyAlignment="1">
      <alignment horizontal="right"/>
    </xf>
    <xf numFmtId="166" fontId="5" fillId="0" borderId="49" xfId="40" applyNumberFormat="1" applyFont="1" applyBorder="1" applyAlignment="1">
      <alignment/>
    </xf>
    <xf numFmtId="166" fontId="5" fillId="0" borderId="50" xfId="40" applyNumberFormat="1" applyFont="1" applyBorder="1" applyAlignment="1">
      <alignment/>
    </xf>
    <xf numFmtId="0" fontId="5" fillId="0" borderId="71" xfId="0" applyFont="1" applyBorder="1" applyAlignment="1">
      <alignment/>
    </xf>
    <xf numFmtId="166" fontId="5" fillId="0" borderId="44" xfId="40" applyNumberFormat="1" applyFont="1" applyBorder="1" applyAlignment="1">
      <alignment horizontal="right"/>
    </xf>
    <xf numFmtId="166" fontId="5" fillId="0" borderId="45" xfId="40" applyNumberFormat="1" applyFont="1" applyBorder="1" applyAlignment="1">
      <alignment/>
    </xf>
    <xf numFmtId="0" fontId="5" fillId="0" borderId="71" xfId="0" applyFont="1" applyBorder="1" applyAlignment="1" quotePrefix="1">
      <alignment/>
    </xf>
    <xf numFmtId="0" fontId="5" fillId="0" borderId="72" xfId="0" applyFont="1" applyBorder="1" applyAlignment="1" quotePrefix="1">
      <alignment/>
    </xf>
    <xf numFmtId="166" fontId="5" fillId="0" borderId="33" xfId="40" applyNumberFormat="1" applyFont="1" applyBorder="1" applyAlignment="1">
      <alignment horizontal="right"/>
    </xf>
    <xf numFmtId="166" fontId="5" fillId="0" borderId="34" xfId="4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166" fontId="5" fillId="0" borderId="23" xfId="4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2" fontId="5" fillId="0" borderId="27" xfId="40" applyNumberFormat="1" applyFont="1" applyBorder="1" applyAlignment="1">
      <alignment horizontal="right"/>
    </xf>
    <xf numFmtId="0" fontId="5" fillId="0" borderId="15" xfId="0" applyFont="1" applyBorder="1" applyAlignment="1" quotePrefix="1">
      <alignment wrapText="1"/>
    </xf>
    <xf numFmtId="2" fontId="5" fillId="0" borderId="42" xfId="40" applyNumberFormat="1" applyFont="1" applyBorder="1" applyAlignment="1">
      <alignment horizontal="right"/>
    </xf>
    <xf numFmtId="166" fontId="5" fillId="0" borderId="28" xfId="40" applyNumberFormat="1" applyFont="1" applyBorder="1" applyAlignment="1">
      <alignment/>
    </xf>
    <xf numFmtId="3" fontId="7" fillId="0" borderId="46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2" fontId="5" fillId="0" borderId="33" xfId="40" applyNumberFormat="1" applyFont="1" applyBorder="1" applyAlignment="1">
      <alignment horizontal="right"/>
    </xf>
    <xf numFmtId="2" fontId="5" fillId="0" borderId="17" xfId="40" applyNumberFormat="1" applyFont="1" applyBorder="1" applyAlignment="1">
      <alignment horizontal="right"/>
    </xf>
    <xf numFmtId="166" fontId="5" fillId="0" borderId="57" xfId="40" applyNumberFormat="1" applyFont="1" applyBorder="1" applyAlignment="1">
      <alignment/>
    </xf>
    <xf numFmtId="0" fontId="5" fillId="0" borderId="38" xfId="0" applyFont="1" applyBorder="1" applyAlignment="1" quotePrefix="1">
      <alignment wrapText="1"/>
    </xf>
    <xf numFmtId="2" fontId="5" fillId="0" borderId="48" xfId="40" applyNumberFormat="1" applyFont="1" applyBorder="1" applyAlignment="1">
      <alignment horizontal="right"/>
    </xf>
    <xf numFmtId="166" fontId="5" fillId="0" borderId="73" xfId="40" applyNumberFormat="1" applyFont="1" applyBorder="1" applyAlignment="1">
      <alignment/>
    </xf>
    <xf numFmtId="2" fontId="5" fillId="0" borderId="60" xfId="40" applyNumberFormat="1" applyFont="1" applyBorder="1" applyAlignment="1">
      <alignment horizontal="right"/>
    </xf>
    <xf numFmtId="2" fontId="5" fillId="0" borderId="25" xfId="40" applyNumberFormat="1" applyFont="1" applyBorder="1" applyAlignment="1">
      <alignment horizontal="right"/>
    </xf>
    <xf numFmtId="0" fontId="5" fillId="0" borderId="17" xfId="0" applyFont="1" applyBorder="1" applyAlignment="1" quotePrefix="1">
      <alignment vertical="center" wrapText="1"/>
    </xf>
    <xf numFmtId="166" fontId="5" fillId="0" borderId="60" xfId="40" applyNumberFormat="1" applyFont="1" applyBorder="1" applyAlignment="1">
      <alignment/>
    </xf>
    <xf numFmtId="2" fontId="5" fillId="0" borderId="44" xfId="40" applyNumberFormat="1" applyFont="1" applyBorder="1" applyAlignment="1">
      <alignment horizontal="right"/>
    </xf>
    <xf numFmtId="0" fontId="7" fillId="0" borderId="41" xfId="0" applyFont="1" applyBorder="1" applyAlignment="1">
      <alignment/>
    </xf>
    <xf numFmtId="166" fontId="7" fillId="0" borderId="41" xfId="40" applyNumberFormat="1" applyFont="1" applyBorder="1" applyAlignment="1">
      <alignment horizontal="right"/>
    </xf>
    <xf numFmtId="3" fontId="7" fillId="0" borderId="41" xfId="40" applyNumberFormat="1" applyFont="1" applyBorder="1" applyAlignment="1">
      <alignment horizontal="right" indent="2"/>
    </xf>
    <xf numFmtId="0" fontId="5" fillId="0" borderId="72" xfId="0" applyFont="1" applyBorder="1" applyAlignment="1">
      <alignment wrapText="1"/>
    </xf>
    <xf numFmtId="0" fontId="7" fillId="0" borderId="54" xfId="0" applyFont="1" applyBorder="1" applyAlignment="1">
      <alignment/>
    </xf>
    <xf numFmtId="166" fontId="5" fillId="0" borderId="42" xfId="40" applyNumberFormat="1" applyFont="1" applyBorder="1" applyAlignment="1">
      <alignment horizontal="right"/>
    </xf>
    <xf numFmtId="166" fontId="7" fillId="0" borderId="47" xfId="40" applyNumberFormat="1" applyFont="1" applyBorder="1" applyAlignment="1">
      <alignment/>
    </xf>
    <xf numFmtId="166" fontId="5" fillId="0" borderId="39" xfId="40" applyNumberFormat="1" applyFont="1" applyBorder="1" applyAlignment="1">
      <alignment horizontal="right"/>
    </xf>
    <xf numFmtId="0" fontId="5" fillId="0" borderId="43" xfId="0" applyFont="1" applyBorder="1" applyAlignment="1">
      <alignment/>
    </xf>
    <xf numFmtId="166" fontId="7" fillId="0" borderId="74" xfId="0" applyNumberFormat="1" applyFont="1" applyBorder="1" applyAlignment="1">
      <alignment/>
    </xf>
    <xf numFmtId="166" fontId="0" fillId="0" borderId="0" xfId="40" applyNumberFormat="1" applyAlignment="1">
      <alignment horizontal="right"/>
    </xf>
    <xf numFmtId="49" fontId="5" fillId="0" borderId="57" xfId="60" applyNumberFormat="1" applyFont="1" applyBorder="1" applyAlignment="1">
      <alignment horizontal="left"/>
      <protection/>
    </xf>
    <xf numFmtId="49" fontId="5" fillId="0" borderId="60" xfId="60" applyNumberFormat="1" applyFont="1" applyBorder="1" applyAlignment="1">
      <alignment horizontal="left"/>
      <protection/>
    </xf>
    <xf numFmtId="3" fontId="45" fillId="0" borderId="34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6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2" fillId="0" borderId="11" xfId="40" applyNumberFormat="1" applyFont="1" applyBorder="1" applyAlignment="1">
      <alignment/>
    </xf>
    <xf numFmtId="3" fontId="12" fillId="0" borderId="11" xfId="40" applyNumberFormat="1" applyFont="1" applyBorder="1" applyAlignment="1">
      <alignment/>
    </xf>
    <xf numFmtId="3" fontId="12" fillId="0" borderId="12" xfId="40" applyNumberFormat="1" applyFont="1" applyBorder="1" applyAlignment="1">
      <alignment/>
    </xf>
    <xf numFmtId="3" fontId="12" fillId="0" borderId="0" xfId="40" applyNumberFormat="1" applyFont="1" applyFill="1" applyBorder="1" applyAlignment="1">
      <alignment/>
    </xf>
    <xf numFmtId="3" fontId="12" fillId="0" borderId="25" xfId="40" applyNumberFormat="1" applyFont="1" applyBorder="1" applyAlignment="1">
      <alignment/>
    </xf>
    <xf numFmtId="3" fontId="12" fillId="0" borderId="25" xfId="4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33" xfId="0" applyFont="1" applyBorder="1" applyAlignment="1">
      <alignment/>
    </xf>
    <xf numFmtId="3" fontId="12" fillId="0" borderId="34" xfId="40" applyNumberFormat="1" applyFont="1" applyBorder="1" applyAlignment="1">
      <alignment/>
    </xf>
    <xf numFmtId="3" fontId="12" fillId="0" borderId="34" xfId="40" applyNumberFormat="1" applyFont="1" applyBorder="1" applyAlignment="1">
      <alignment/>
    </xf>
    <xf numFmtId="3" fontId="12" fillId="0" borderId="35" xfId="40" applyNumberFormat="1" applyFont="1" applyBorder="1" applyAlignment="1">
      <alignment/>
    </xf>
    <xf numFmtId="0" fontId="12" fillId="0" borderId="27" xfId="0" applyFont="1" applyBorder="1" applyAlignment="1">
      <alignment wrapText="1"/>
    </xf>
    <xf numFmtId="0" fontId="6" fillId="0" borderId="51" xfId="0" applyFont="1" applyBorder="1" applyAlignment="1">
      <alignment vertical="center"/>
    </xf>
    <xf numFmtId="3" fontId="6" fillId="0" borderId="66" xfId="4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2" fillId="0" borderId="0" xfId="0" applyFont="1" applyFill="1" applyBorder="1" applyAlignment="1">
      <alignment/>
    </xf>
    <xf numFmtId="0" fontId="25" fillId="0" borderId="18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12" fillId="0" borderId="34" xfId="0" applyFont="1" applyBorder="1" applyAlignment="1">
      <alignment/>
    </xf>
    <xf numFmtId="3" fontId="6" fillId="0" borderId="52" xfId="40" applyNumberFormat="1" applyFont="1" applyBorder="1" applyAlignment="1">
      <alignment vertical="center"/>
    </xf>
    <xf numFmtId="3" fontId="9" fillId="0" borderId="27" xfId="40" applyNumberFormat="1" applyFont="1" applyBorder="1" applyAlignment="1">
      <alignment horizontal="right"/>
    </xf>
    <xf numFmtId="49" fontId="5" fillId="0" borderId="48" xfId="60" applyNumberFormat="1" applyFont="1" applyBorder="1" applyAlignment="1">
      <alignment horizontal="center"/>
      <protection/>
    </xf>
    <xf numFmtId="49" fontId="5" fillId="0" borderId="73" xfId="60" applyNumberFormat="1" applyFont="1" applyBorder="1" applyAlignment="1">
      <alignment horizontal="left"/>
      <protection/>
    </xf>
    <xf numFmtId="49" fontId="5" fillId="0" borderId="75" xfId="60" applyNumberFormat="1" applyFont="1" applyBorder="1" applyAlignment="1">
      <alignment horizontal="left"/>
      <protection/>
    </xf>
    <xf numFmtId="49" fontId="5" fillId="0" borderId="73" xfId="60" applyNumberFormat="1" applyFont="1" applyBorder="1">
      <alignment/>
      <protection/>
    </xf>
    <xf numFmtId="3" fontId="5" fillId="0" borderId="76" xfId="60" applyNumberFormat="1" applyFont="1" applyBorder="1" applyAlignment="1">
      <alignment horizontal="right"/>
      <protection/>
    </xf>
    <xf numFmtId="49" fontId="5" fillId="0" borderId="73" xfId="60" applyNumberFormat="1" applyFont="1" applyBorder="1" applyAlignment="1">
      <alignment horizontal="right"/>
      <protection/>
    </xf>
    <xf numFmtId="166" fontId="14" fillId="0" borderId="26" xfId="40" applyNumberFormat="1" applyFont="1" applyBorder="1" applyAlignment="1">
      <alignment/>
    </xf>
    <xf numFmtId="0" fontId="25" fillId="0" borderId="3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39" fillId="0" borderId="37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77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48" fillId="0" borderId="25" xfId="40" applyNumberFormat="1" applyFont="1" applyBorder="1" applyAlignment="1">
      <alignment horizontal="right"/>
    </xf>
    <xf numFmtId="3" fontId="48" fillId="0" borderId="22" xfId="60" applyNumberFormat="1" applyFont="1" applyBorder="1">
      <alignment/>
      <protection/>
    </xf>
    <xf numFmtId="3" fontId="46" fillId="0" borderId="25" xfId="40" applyNumberFormat="1" applyFont="1" applyBorder="1" applyAlignment="1">
      <alignment/>
    </xf>
    <xf numFmtId="1" fontId="49" fillId="0" borderId="0" xfId="0" applyNumberFormat="1" applyFont="1" applyAlignment="1">
      <alignment horizontal="centerContinuous"/>
    </xf>
    <xf numFmtId="3" fontId="47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50" fillId="0" borderId="25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3" fontId="47" fillId="0" borderId="34" xfId="0" applyNumberFormat="1" applyFont="1" applyBorder="1" applyAlignment="1">
      <alignment/>
    </xf>
    <xf numFmtId="3" fontId="47" fillId="0" borderId="33" xfId="0" applyNumberFormat="1" applyFont="1" applyBorder="1" applyAlignment="1">
      <alignment/>
    </xf>
    <xf numFmtId="3" fontId="52" fillId="0" borderId="25" xfId="40" applyNumberFormat="1" applyFont="1" applyBorder="1" applyAlignment="1">
      <alignment horizontal="right"/>
    </xf>
    <xf numFmtId="49" fontId="48" fillId="0" borderId="57" xfId="60" applyNumberFormat="1" applyFont="1" applyBorder="1" applyAlignment="1">
      <alignment horizontal="left"/>
      <protection/>
    </xf>
    <xf numFmtId="49" fontId="48" fillId="0" borderId="60" xfId="60" applyNumberFormat="1" applyFont="1" applyBorder="1" applyAlignment="1">
      <alignment horizontal="left"/>
      <protection/>
    </xf>
    <xf numFmtId="3" fontId="48" fillId="0" borderId="25" xfId="60" applyNumberFormat="1" applyFont="1" applyBorder="1">
      <alignment/>
      <protection/>
    </xf>
    <xf numFmtId="3" fontId="48" fillId="0" borderId="26" xfId="60" applyNumberFormat="1" applyFont="1" applyBorder="1">
      <alignment/>
      <protection/>
    </xf>
    <xf numFmtId="166" fontId="52" fillId="0" borderId="26" xfId="4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/>
    </xf>
    <xf numFmtId="166" fontId="7" fillId="0" borderId="46" xfId="40" applyNumberFormat="1" applyFont="1" applyBorder="1" applyAlignment="1">
      <alignment/>
    </xf>
    <xf numFmtId="0" fontId="53" fillId="0" borderId="14" xfId="0" applyFont="1" applyBorder="1" applyAlignment="1" quotePrefix="1">
      <alignment wrapText="1"/>
    </xf>
    <xf numFmtId="2" fontId="53" fillId="0" borderId="27" xfId="40" applyNumberFormat="1" applyFont="1" applyBorder="1" applyAlignment="1">
      <alignment horizontal="right"/>
    </xf>
    <xf numFmtId="166" fontId="53" fillId="0" borderId="25" xfId="40" applyNumberFormat="1" applyFont="1" applyBorder="1" applyAlignment="1">
      <alignment/>
    </xf>
    <xf numFmtId="166" fontId="53" fillId="0" borderId="46" xfId="40" applyNumberFormat="1" applyFont="1" applyBorder="1" applyAlignment="1">
      <alignment/>
    </xf>
    <xf numFmtId="166" fontId="54" fillId="0" borderId="22" xfId="40" applyNumberFormat="1" applyFont="1" applyBorder="1" applyAlignment="1">
      <alignment/>
    </xf>
    <xf numFmtId="166" fontId="55" fillId="0" borderId="23" xfId="40" applyNumberFormat="1" applyFont="1" applyBorder="1" applyAlignment="1">
      <alignment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3" fontId="10" fillId="0" borderId="25" xfId="40" applyNumberFormat="1" applyFont="1" applyBorder="1" applyAlignment="1" quotePrefix="1">
      <alignment horizontal="right"/>
    </xf>
    <xf numFmtId="3" fontId="10" fillId="0" borderId="27" xfId="40" applyNumberFormat="1" applyFont="1" applyBorder="1" applyAlignment="1">
      <alignment horizontal="right"/>
    </xf>
    <xf numFmtId="3" fontId="9" fillId="0" borderId="25" xfId="62" applyNumberFormat="1" applyFont="1" applyBorder="1">
      <alignment/>
      <protection/>
    </xf>
    <xf numFmtId="3" fontId="17" fillId="0" borderId="44" xfId="62" applyNumberFormat="1" applyFont="1" applyBorder="1">
      <alignment/>
      <protection/>
    </xf>
    <xf numFmtId="3" fontId="4" fillId="0" borderId="66" xfId="62" applyNumberFormat="1" applyFont="1" applyBorder="1">
      <alignment/>
      <protection/>
    </xf>
    <xf numFmtId="3" fontId="4" fillId="0" borderId="78" xfId="62" applyNumberFormat="1" applyFont="1" applyBorder="1">
      <alignment/>
      <protection/>
    </xf>
    <xf numFmtId="3" fontId="4" fillId="0" borderId="59" xfId="62" applyNumberFormat="1" applyFont="1" applyBorder="1">
      <alignment/>
      <protection/>
    </xf>
    <xf numFmtId="3" fontId="4" fillId="0" borderId="70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68" xfId="62" applyNumberFormat="1" applyFont="1" applyBorder="1">
      <alignment/>
      <protection/>
    </xf>
    <xf numFmtId="3" fontId="9" fillId="0" borderId="36" xfId="62" applyNumberFormat="1" applyFont="1" applyBorder="1">
      <alignment/>
      <protection/>
    </xf>
    <xf numFmtId="3" fontId="9" fillId="0" borderId="79" xfId="62" applyNumberFormat="1" applyFont="1" applyBorder="1">
      <alignment/>
      <protection/>
    </xf>
    <xf numFmtId="3" fontId="4" fillId="0" borderId="28" xfId="62" applyNumberFormat="1" applyFont="1" applyBorder="1">
      <alignment/>
      <protection/>
    </xf>
    <xf numFmtId="3" fontId="4" fillId="0" borderId="77" xfId="62" applyNumberFormat="1" applyFont="1" applyBorder="1">
      <alignment/>
      <protection/>
    </xf>
    <xf numFmtId="3" fontId="4" fillId="0" borderId="18" xfId="62" applyNumberFormat="1" applyFont="1" applyBorder="1">
      <alignment/>
      <protection/>
    </xf>
    <xf numFmtId="3" fontId="4" fillId="0" borderId="24" xfId="62" applyNumberFormat="1" applyFont="1" applyBorder="1">
      <alignment/>
      <protection/>
    </xf>
    <xf numFmtId="3" fontId="5" fillId="0" borderId="60" xfId="60" applyNumberFormat="1" applyFont="1" applyBorder="1" applyAlignment="1">
      <alignment horizontal="right"/>
      <protection/>
    </xf>
    <xf numFmtId="169" fontId="9" fillId="0" borderId="45" xfId="62" applyNumberFormat="1" applyFont="1" applyFill="1" applyBorder="1">
      <alignment/>
      <protection/>
    </xf>
    <xf numFmtId="0" fontId="19" fillId="0" borderId="0" xfId="58">
      <alignment/>
      <protection/>
    </xf>
    <xf numFmtId="0" fontId="77" fillId="0" borderId="0" xfId="58" applyFont="1">
      <alignment/>
      <protection/>
    </xf>
    <xf numFmtId="0" fontId="78" fillId="0" borderId="80" xfId="58" applyFont="1" applyBorder="1" applyAlignment="1">
      <alignment horizontal="center" wrapText="1"/>
      <protection/>
    </xf>
    <xf numFmtId="0" fontId="78" fillId="0" borderId="81" xfId="58" applyFont="1" applyBorder="1" applyAlignment="1">
      <alignment horizontal="center" wrapText="1"/>
      <protection/>
    </xf>
    <xf numFmtId="0" fontId="78" fillId="0" borderId="82" xfId="58" applyFont="1" applyBorder="1" applyAlignment="1">
      <alignment horizontal="center" wrapText="1"/>
      <protection/>
    </xf>
    <xf numFmtId="0" fontId="19" fillId="0" borderId="83" xfId="58" applyBorder="1">
      <alignment/>
      <protection/>
    </xf>
    <xf numFmtId="0" fontId="78" fillId="0" borderId="83" xfId="58" applyFont="1" applyBorder="1" applyAlignment="1">
      <alignment horizontal="center" wrapText="1"/>
      <protection/>
    </xf>
    <xf numFmtId="0" fontId="78" fillId="0" borderId="84" xfId="58" applyFont="1" applyBorder="1" applyAlignment="1">
      <alignment horizontal="center" wrapText="1"/>
      <protection/>
    </xf>
    <xf numFmtId="0" fontId="78" fillId="0" borderId="85" xfId="58" applyFont="1" applyBorder="1" applyAlignment="1">
      <alignment horizontal="center" wrapText="1"/>
      <protection/>
    </xf>
    <xf numFmtId="0" fontId="19" fillId="0" borderId="83" xfId="58" applyBorder="1" applyAlignment="1">
      <alignment wrapText="1"/>
      <protection/>
    </xf>
    <xf numFmtId="0" fontId="78" fillId="0" borderId="86" xfId="58" applyFont="1" applyBorder="1" applyAlignment="1">
      <alignment horizontal="center" wrapText="1"/>
      <protection/>
    </xf>
    <xf numFmtId="0" fontId="78" fillId="0" borderId="82" xfId="58" applyFont="1" applyBorder="1" applyAlignment="1">
      <alignment horizontal="center" vertical="top" wrapText="1"/>
      <protection/>
    </xf>
    <xf numFmtId="0" fontId="79" fillId="0" borderId="82" xfId="58" applyFont="1" applyBorder="1" applyAlignment="1">
      <alignment horizontal="center" vertical="top" wrapText="1"/>
      <protection/>
    </xf>
    <xf numFmtId="0" fontId="79" fillId="0" borderId="82" xfId="58" applyFont="1" applyBorder="1" applyAlignment="1">
      <alignment horizontal="right" wrapText="1"/>
      <protection/>
    </xf>
    <xf numFmtId="0" fontId="79" fillId="0" borderId="82" xfId="58" applyFont="1" applyBorder="1" applyAlignment="1">
      <alignment horizontal="center" wrapText="1"/>
      <protection/>
    </xf>
    <xf numFmtId="0" fontId="19" fillId="0" borderId="82" xfId="58" applyBorder="1">
      <alignment/>
      <protection/>
    </xf>
    <xf numFmtId="0" fontId="7" fillId="0" borderId="28" xfId="0" applyFont="1" applyBorder="1" applyAlignment="1">
      <alignment horizontal="center" vertical="center" wrapText="1"/>
    </xf>
    <xf numFmtId="166" fontId="14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8" fontId="6" fillId="0" borderId="0" xfId="59" applyNumberFormat="1" applyFont="1" applyFill="1" applyBorder="1" applyAlignment="1" applyProtection="1">
      <alignment horizontal="centerContinuous" vertical="center"/>
      <protection/>
    </xf>
    <xf numFmtId="0" fontId="12" fillId="0" borderId="0" xfId="59" applyFill="1">
      <alignment/>
      <protection/>
    </xf>
    <xf numFmtId="0" fontId="81" fillId="0" borderId="87" xfId="57" applyFont="1" applyFill="1" applyBorder="1" applyAlignment="1" applyProtection="1">
      <alignment horizontal="right"/>
      <protection/>
    </xf>
    <xf numFmtId="0" fontId="23" fillId="0" borderId="51" xfId="59" applyFont="1" applyFill="1" applyBorder="1" applyAlignment="1" applyProtection="1">
      <alignment horizontal="center" vertical="center" wrapText="1"/>
      <protection/>
    </xf>
    <xf numFmtId="0" fontId="23" fillId="0" borderId="66" xfId="59" applyFont="1" applyFill="1" applyBorder="1" applyAlignment="1" applyProtection="1">
      <alignment horizontal="center" vertical="center" wrapText="1"/>
      <protection/>
    </xf>
    <xf numFmtId="0" fontId="23" fillId="0" borderId="52" xfId="59" applyFont="1" applyFill="1" applyBorder="1" applyAlignment="1" applyProtection="1">
      <alignment horizontal="center" vertical="center" wrapText="1"/>
      <protection/>
    </xf>
    <xf numFmtId="0" fontId="4" fillId="0" borderId="51" xfId="59" applyFont="1" applyFill="1" applyBorder="1" applyAlignment="1" applyProtection="1">
      <alignment horizontal="center" vertical="center" wrapText="1"/>
      <protection/>
    </xf>
    <xf numFmtId="0" fontId="0" fillId="0" borderId="70" xfId="62" applyBorder="1" applyAlignment="1">
      <alignment horizontal="left"/>
      <protection/>
    </xf>
    <xf numFmtId="0" fontId="4" fillId="0" borderId="65" xfId="62" applyFont="1" applyBorder="1" applyAlignment="1">
      <alignment horizontal="center" wrapText="1"/>
      <protection/>
    </xf>
    <xf numFmtId="0" fontId="15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66" xfId="59" applyFont="1" applyFill="1" applyBorder="1" applyAlignment="1" applyProtection="1">
      <alignment horizontal="center" vertical="center" wrapText="1"/>
      <protection/>
    </xf>
    <xf numFmtId="0" fontId="4" fillId="0" borderId="52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Fill="1">
      <alignment/>
      <protection/>
    </xf>
    <xf numFmtId="0" fontId="4" fillId="0" borderId="88" xfId="59" applyFont="1" applyFill="1" applyBorder="1" applyAlignment="1" applyProtection="1">
      <alignment horizontal="left" vertical="center" wrapText="1" indent="1"/>
      <protection/>
    </xf>
    <xf numFmtId="0" fontId="4" fillId="0" borderId="55" xfId="59" applyFont="1" applyFill="1" applyBorder="1" applyAlignment="1" applyProtection="1">
      <alignment horizontal="left" vertical="center" wrapText="1" indent="1"/>
      <protection/>
    </xf>
    <xf numFmtId="188" fontId="4" fillId="0" borderId="65" xfId="59" applyNumberFormat="1" applyFont="1" applyFill="1" applyBorder="1" applyAlignment="1" applyProtection="1">
      <alignment horizontal="right" vertical="center" wrapText="1"/>
      <protection/>
    </xf>
    <xf numFmtId="0" fontId="5" fillId="0" borderId="0" xfId="59" applyFont="1" applyFill="1">
      <alignment/>
      <protection/>
    </xf>
    <xf numFmtId="0" fontId="4" fillId="0" borderId="51" xfId="59" applyFont="1" applyFill="1" applyBorder="1" applyAlignment="1" applyProtection="1">
      <alignment horizontal="left" vertical="center" wrapText="1" indent="1"/>
      <protection/>
    </xf>
    <xf numFmtId="0" fontId="4" fillId="0" borderId="66" xfId="59" applyFont="1" applyFill="1" applyBorder="1" applyAlignment="1" applyProtection="1">
      <alignment horizontal="left" vertical="center" wrapText="1" indent="1"/>
      <protection/>
    </xf>
    <xf numFmtId="188" fontId="4" fillId="0" borderId="52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27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25" xfId="59" applyFont="1" applyFill="1" applyBorder="1" applyAlignment="1" applyProtection="1">
      <alignment horizontal="left" vertical="center" wrapText="1" indent="1"/>
      <protection/>
    </xf>
    <xf numFmtId="188" fontId="9" fillId="0" borderId="26" xfId="59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9" applyNumberFormat="1" applyFont="1" applyFill="1" applyBorder="1" applyAlignment="1" applyProtection="1">
      <alignment horizontal="right" vertical="center" wrapText="1"/>
      <protection/>
    </xf>
    <xf numFmtId="49" fontId="9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11" xfId="59" applyFont="1" applyFill="1" applyBorder="1" applyAlignment="1" applyProtection="1">
      <alignment horizontal="left" vertical="center" wrapText="1" indent="1"/>
      <protection/>
    </xf>
    <xf numFmtId="188" fontId="9" fillId="0" borderId="12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48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49" xfId="59" applyFont="1" applyFill="1" applyBorder="1" applyAlignment="1" applyProtection="1">
      <alignment horizontal="left" vertical="center" wrapText="1" indent="1"/>
      <protection/>
    </xf>
    <xf numFmtId="188" fontId="9" fillId="0" borderId="50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39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43" xfId="59" applyFont="1" applyFill="1" applyBorder="1" applyAlignment="1" applyProtection="1">
      <alignment horizontal="left" vertical="center" wrapText="1" indent="1"/>
      <protection/>
    </xf>
    <xf numFmtId="188" fontId="9" fillId="0" borderId="74" xfId="59" applyNumberFormat="1" applyFont="1" applyFill="1" applyBorder="1" applyAlignment="1" applyProtection="1">
      <alignment horizontal="right" vertical="center" wrapText="1"/>
      <protection locked="0"/>
    </xf>
    <xf numFmtId="188" fontId="4" fillId="0" borderId="74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44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45" xfId="59" applyFont="1" applyFill="1" applyBorder="1" applyAlignment="1" applyProtection="1">
      <alignment horizontal="left" vertical="center" wrapText="1" indent="1"/>
      <protection/>
    </xf>
    <xf numFmtId="188" fontId="9" fillId="0" borderId="46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33" xfId="59" applyNumberFormat="1" applyFont="1" applyFill="1" applyBorder="1" applyAlignment="1" applyProtection="1">
      <alignment horizontal="left" vertical="center" wrapText="1" indent="1"/>
      <protection/>
    </xf>
    <xf numFmtId="188" fontId="9" fillId="0" borderId="35" xfId="59" applyNumberFormat="1" applyFont="1" applyFill="1" applyBorder="1" applyAlignment="1" applyProtection="1">
      <alignment horizontal="right" vertical="center" wrapText="1"/>
      <protection locked="0"/>
    </xf>
    <xf numFmtId="188" fontId="9" fillId="0" borderId="26" xfId="59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9" applyFont="1" applyFill="1" applyBorder="1" applyAlignment="1" applyProtection="1">
      <alignment horizontal="left" vertical="center" wrapText="1" indent="1"/>
      <protection/>
    </xf>
    <xf numFmtId="188" fontId="9" fillId="0" borderId="46" xfId="59" applyNumberFormat="1" applyFont="1" applyFill="1" applyBorder="1" applyAlignment="1" applyProtection="1">
      <alignment horizontal="right" vertical="center" wrapText="1"/>
      <protection/>
    </xf>
    <xf numFmtId="0" fontId="9" fillId="0" borderId="25" xfId="59" applyFont="1" applyFill="1" applyBorder="1" applyAlignment="1" applyProtection="1">
      <alignment horizontal="left" vertical="center" wrapText="1" indent="2"/>
      <protection/>
    </xf>
    <xf numFmtId="188" fontId="9" fillId="0" borderId="26" xfId="59" applyNumberFormat="1" applyFont="1" applyFill="1" applyBorder="1" applyAlignment="1" applyProtection="1">
      <alignment horizontal="right" vertical="center" wrapText="1"/>
      <protection/>
    </xf>
    <xf numFmtId="0" fontId="9" fillId="0" borderId="34" xfId="59" applyFont="1" applyFill="1" applyBorder="1" applyAlignment="1" applyProtection="1">
      <alignment horizontal="left" vertical="center" wrapText="1" indent="2"/>
      <protection/>
    </xf>
    <xf numFmtId="188" fontId="9" fillId="0" borderId="35" xfId="59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9" applyFont="1" applyFill="1" applyAlignment="1" applyProtection="1">
      <alignment horizontal="left" indent="1"/>
      <protection/>
    </xf>
    <xf numFmtId="188" fontId="9" fillId="0" borderId="46" xfId="59" applyNumberFormat="1" applyFont="1" applyFill="1" applyBorder="1" applyAlignment="1" applyProtection="1">
      <alignment horizontal="right" vertical="center" wrapText="1"/>
      <protection locked="0"/>
    </xf>
    <xf numFmtId="188" fontId="9" fillId="0" borderId="50" xfId="59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9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59" applyFont="1" applyFill="1">
      <alignment/>
      <protection/>
    </xf>
    <xf numFmtId="0" fontId="17" fillId="0" borderId="66" xfId="59" applyFont="1" applyFill="1" applyBorder="1" applyAlignment="1" applyProtection="1">
      <alignment horizontal="left" vertical="center" wrapText="1" indent="1"/>
      <protection/>
    </xf>
    <xf numFmtId="188" fontId="17" fillId="0" borderId="52" xfId="59" applyNumberFormat="1" applyFont="1" applyFill="1" applyBorder="1" applyAlignment="1" applyProtection="1">
      <alignment horizontal="right" vertical="center" wrapText="1"/>
      <protection/>
    </xf>
    <xf numFmtId="49" fontId="4" fillId="0" borderId="51" xfId="59" applyNumberFormat="1" applyFont="1" applyFill="1" applyBorder="1" applyAlignment="1" applyProtection="1">
      <alignment horizontal="left" vertical="center" wrapText="1" indent="1"/>
      <protection/>
    </xf>
    <xf numFmtId="0" fontId="4" fillId="0" borderId="66" xfId="59" applyFont="1" applyFill="1" applyBorder="1" applyAlignment="1" applyProtection="1">
      <alignment horizontal="left" vertical="center" wrapText="1" indent="1"/>
      <protection/>
    </xf>
    <xf numFmtId="188" fontId="4" fillId="0" borderId="52" xfId="59" applyNumberFormat="1" applyFont="1" applyFill="1" applyBorder="1" applyAlignment="1" applyProtection="1">
      <alignment horizontal="right" vertical="center" wrapText="1"/>
      <protection/>
    </xf>
    <xf numFmtId="49" fontId="9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11" xfId="59" applyFont="1" applyFill="1" applyBorder="1" applyAlignment="1" applyProtection="1">
      <alignment horizontal="left" vertical="center" wrapText="1" indent="1"/>
      <protection/>
    </xf>
    <xf numFmtId="188" fontId="9" fillId="0" borderId="12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39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43" xfId="59" applyFont="1" applyFill="1" applyBorder="1" applyAlignment="1" applyProtection="1">
      <alignment horizontal="left" vertical="center" wrapText="1" indent="1"/>
      <protection/>
    </xf>
    <xf numFmtId="188" fontId="9" fillId="0" borderId="74" xfId="59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9" applyNumberFormat="1" applyFont="1" applyFill="1" applyBorder="1" applyAlignment="1" applyProtection="1">
      <alignment horizontal="right" vertical="center" wrapText="1"/>
      <protection/>
    </xf>
    <xf numFmtId="0" fontId="9" fillId="0" borderId="45" xfId="59" applyFont="1" applyFill="1" applyBorder="1" applyAlignment="1" applyProtection="1">
      <alignment horizontal="left" vertical="center" wrapText="1" indent="2"/>
      <protection/>
    </xf>
    <xf numFmtId="188" fontId="10" fillId="0" borderId="35" xfId="59" applyNumberFormat="1" applyFont="1" applyFill="1" applyBorder="1" applyAlignment="1" applyProtection="1">
      <alignment horizontal="right" vertical="center" wrapText="1"/>
      <protection/>
    </xf>
    <xf numFmtId="49" fontId="9" fillId="0" borderId="42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28" xfId="59" applyFont="1" applyFill="1" applyBorder="1" applyAlignment="1" applyProtection="1">
      <alignment horizontal="left" vertical="center" wrapText="1" indent="2"/>
      <protection/>
    </xf>
    <xf numFmtId="188" fontId="9" fillId="0" borderId="47" xfId="59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9" applyFont="1" applyFill="1" applyBorder="1" applyAlignment="1" applyProtection="1">
      <alignment horizontal="left" vertical="center" wrapText="1" indent="1"/>
      <protection/>
    </xf>
    <xf numFmtId="0" fontId="5" fillId="0" borderId="30" xfId="59" applyFont="1" applyFill="1" applyBorder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188" fontId="6" fillId="0" borderId="0" xfId="59" applyNumberFormat="1" applyFont="1" applyFill="1" applyBorder="1" applyAlignment="1" applyProtection="1">
      <alignment vertical="center" wrapText="1"/>
      <protection/>
    </xf>
    <xf numFmtId="0" fontId="4" fillId="0" borderId="55" xfId="59" applyFont="1" applyFill="1" applyBorder="1" applyAlignment="1" applyProtection="1">
      <alignment vertical="center" wrapText="1"/>
      <protection/>
    </xf>
    <xf numFmtId="188" fontId="4" fillId="0" borderId="65" xfId="59" applyNumberFormat="1" applyFont="1" applyFill="1" applyBorder="1" applyAlignment="1" applyProtection="1">
      <alignment vertical="center" wrapText="1"/>
      <protection/>
    </xf>
    <xf numFmtId="188" fontId="9" fillId="0" borderId="12" xfId="59" applyNumberFormat="1" applyFont="1" applyFill="1" applyBorder="1" applyAlignment="1" applyProtection="1">
      <alignment vertical="center" wrapText="1"/>
      <protection locked="0"/>
    </xf>
    <xf numFmtId="188" fontId="9" fillId="0" borderId="26" xfId="59" applyNumberFormat="1" applyFont="1" applyFill="1" applyBorder="1" applyAlignment="1" applyProtection="1">
      <alignment vertical="center" wrapText="1"/>
      <protection locked="0"/>
    </xf>
    <xf numFmtId="188" fontId="9" fillId="0" borderId="35" xfId="59" applyNumberFormat="1" applyFont="1" applyFill="1" applyBorder="1" applyAlignment="1" applyProtection="1">
      <alignment vertical="center" wrapText="1"/>
      <protection locked="0"/>
    </xf>
    <xf numFmtId="0" fontId="9" fillId="0" borderId="60" xfId="59" applyFont="1" applyFill="1" applyBorder="1" applyAlignment="1" applyProtection="1">
      <alignment horizontal="left" vertical="center" wrapText="1" indent="1"/>
      <protection/>
    </xf>
    <xf numFmtId="0" fontId="9" fillId="0" borderId="0" xfId="59" applyFont="1" applyFill="1" applyBorder="1" applyAlignment="1" applyProtection="1">
      <alignment horizontal="left" vertical="center" wrapText="1" indent="1"/>
      <protection/>
    </xf>
    <xf numFmtId="0" fontId="9" fillId="0" borderId="25" xfId="59" applyFont="1" applyFill="1" applyBorder="1" applyAlignment="1" applyProtection="1">
      <alignment horizontal="left" indent="6"/>
      <protection/>
    </xf>
    <xf numFmtId="0" fontId="9" fillId="0" borderId="25" xfId="59" applyFont="1" applyFill="1" applyBorder="1" applyAlignment="1" applyProtection="1">
      <alignment horizontal="left" vertical="center" wrapText="1" indent="6"/>
      <protection/>
    </xf>
    <xf numFmtId="0" fontId="9" fillId="0" borderId="34" xfId="59" applyFont="1" applyFill="1" applyBorder="1" applyAlignment="1" applyProtection="1">
      <alignment horizontal="left" vertical="center" wrapText="1" indent="6"/>
      <protection/>
    </xf>
    <xf numFmtId="0" fontId="9" fillId="0" borderId="28" xfId="59" applyFont="1" applyFill="1" applyBorder="1" applyAlignment="1" applyProtection="1">
      <alignment horizontal="left" vertical="center" wrapText="1" indent="6"/>
      <protection/>
    </xf>
    <xf numFmtId="188" fontId="9" fillId="0" borderId="47" xfId="59" applyNumberFormat="1" applyFont="1" applyFill="1" applyBorder="1" applyAlignment="1" applyProtection="1">
      <alignment vertical="center" wrapText="1"/>
      <protection locked="0"/>
    </xf>
    <xf numFmtId="0" fontId="4" fillId="0" borderId="66" xfId="59" applyFont="1" applyFill="1" applyBorder="1" applyAlignment="1" applyProtection="1">
      <alignment vertical="center" wrapText="1"/>
      <protection/>
    </xf>
    <xf numFmtId="188" fontId="4" fillId="0" borderId="52" xfId="59" applyNumberFormat="1" applyFont="1" applyFill="1" applyBorder="1" applyAlignment="1" applyProtection="1">
      <alignment vertical="center" wrapText="1"/>
      <protection/>
    </xf>
    <xf numFmtId="188" fontId="9" fillId="0" borderId="46" xfId="59" applyNumberFormat="1" applyFont="1" applyFill="1" applyBorder="1" applyAlignment="1" applyProtection="1">
      <alignment vertical="center" wrapText="1"/>
      <protection locked="0"/>
    </xf>
    <xf numFmtId="188" fontId="4" fillId="0" borderId="52" xfId="59" applyNumberFormat="1" applyFont="1" applyFill="1" applyBorder="1" applyAlignment="1" applyProtection="1">
      <alignment vertical="center" wrapText="1"/>
      <protection locked="0"/>
    </xf>
    <xf numFmtId="0" fontId="17" fillId="0" borderId="66" xfId="59" applyFont="1" applyFill="1" applyBorder="1" applyAlignment="1" applyProtection="1">
      <alignment horizontal="left" vertical="center" wrapText="1" indent="1"/>
      <protection/>
    </xf>
    <xf numFmtId="188" fontId="9" fillId="0" borderId="26" xfId="59" applyNumberFormat="1" applyFont="1" applyFill="1" applyBorder="1" applyAlignment="1" applyProtection="1">
      <alignment vertical="center" wrapText="1"/>
      <protection/>
    </xf>
    <xf numFmtId="188" fontId="9" fillId="0" borderId="50" xfId="59" applyNumberFormat="1" applyFont="1" applyFill="1" applyBorder="1" applyAlignment="1" applyProtection="1">
      <alignment vertical="center" wrapText="1"/>
      <protection locked="0"/>
    </xf>
    <xf numFmtId="188" fontId="9" fillId="18" borderId="47" xfId="59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9" applyFont="1" applyFill="1" applyBorder="1" applyAlignment="1" applyProtection="1">
      <alignment vertical="center" wrapText="1"/>
      <protection/>
    </xf>
    <xf numFmtId="0" fontId="6" fillId="0" borderId="0" xfId="59" applyFont="1" applyFill="1">
      <alignment/>
      <protection/>
    </xf>
    <xf numFmtId="188" fontId="4" fillId="0" borderId="67" xfId="59" applyNumberFormat="1" applyFont="1" applyFill="1" applyBorder="1" applyAlignment="1" applyProtection="1">
      <alignment horizontal="right" vertical="center" wrapText="1"/>
      <protection/>
    </xf>
    <xf numFmtId="0" fontId="12" fillId="0" borderId="30" xfId="59" applyFill="1" applyBorder="1">
      <alignment/>
      <protection/>
    </xf>
    <xf numFmtId="0" fontId="84" fillId="0" borderId="0" xfId="59" applyFont="1" applyFill="1">
      <alignment/>
      <protection/>
    </xf>
    <xf numFmtId="3" fontId="4" fillId="0" borderId="52" xfId="59" applyNumberFormat="1" applyFont="1" applyFill="1" applyBorder="1" applyAlignment="1" applyProtection="1">
      <alignment horizontal="right" vertical="center" wrapText="1"/>
      <protection/>
    </xf>
    <xf numFmtId="3" fontId="9" fillId="0" borderId="12" xfId="59" applyNumberFormat="1" applyFont="1" applyFill="1" applyBorder="1" applyAlignment="1" applyProtection="1">
      <alignment horizontal="right" vertical="center" wrapText="1"/>
      <protection/>
    </xf>
    <xf numFmtId="3" fontId="9" fillId="0" borderId="26" xfId="59" applyNumberFormat="1" applyFont="1" applyFill="1" applyBorder="1" applyAlignment="1" applyProtection="1">
      <alignment horizontal="right" vertical="center" wrapText="1"/>
      <protection/>
    </xf>
    <xf numFmtId="0" fontId="9" fillId="0" borderId="25" xfId="59" applyFont="1" applyFill="1" applyBorder="1" applyAlignment="1" applyProtection="1">
      <alignment horizontal="left" indent="5"/>
      <protection/>
    </xf>
    <xf numFmtId="3" fontId="9" fillId="0" borderId="50" xfId="59" applyNumberFormat="1" applyFont="1" applyFill="1" applyBorder="1" applyAlignment="1" applyProtection="1">
      <alignment horizontal="right" vertical="center" wrapText="1"/>
      <protection/>
    </xf>
    <xf numFmtId="0" fontId="9" fillId="0" borderId="34" xfId="59" applyFont="1" applyFill="1" applyBorder="1" applyAlignment="1" applyProtection="1">
      <alignment horizontal="left" vertical="center" wrapText="1" indent="1"/>
      <protection/>
    </xf>
    <xf numFmtId="3" fontId="9" fillId="0" borderId="35" xfId="59" applyNumberFormat="1" applyFont="1" applyFill="1" applyBorder="1" applyAlignment="1" applyProtection="1">
      <alignment horizontal="right" vertical="center" wrapText="1"/>
      <protection/>
    </xf>
    <xf numFmtId="0" fontId="9" fillId="0" borderId="28" xfId="59" applyFont="1" applyFill="1" applyBorder="1" applyAlignment="1" applyProtection="1">
      <alignment horizontal="left" indent="5"/>
      <protection/>
    </xf>
    <xf numFmtId="3" fontId="9" fillId="0" borderId="47" xfId="59" applyNumberFormat="1" applyFont="1" applyFill="1" applyBorder="1" applyAlignment="1" applyProtection="1">
      <alignment horizontal="right" vertical="center" wrapText="1"/>
      <protection/>
    </xf>
    <xf numFmtId="0" fontId="83" fillId="0" borderId="37" xfId="59" applyFont="1" applyFill="1" applyBorder="1" applyAlignment="1" applyProtection="1">
      <alignment horizontal="left" vertical="center" wrapText="1"/>
      <protection/>
    </xf>
    <xf numFmtId="188" fontId="18" fillId="0" borderId="87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188" fontId="6" fillId="0" borderId="0" xfId="59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7" fillId="0" borderId="5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166" fontId="7" fillId="0" borderId="53" xfId="40" applyNumberFormat="1" applyFont="1" applyBorder="1" applyAlignment="1">
      <alignment horizontal="center" vertical="center" wrapText="1"/>
    </xf>
    <xf numFmtId="166" fontId="7" fillId="0" borderId="38" xfId="40" applyNumberFormat="1" applyFont="1" applyBorder="1" applyAlignment="1">
      <alignment horizontal="center" vertical="center" wrapText="1"/>
    </xf>
    <xf numFmtId="166" fontId="7" fillId="0" borderId="54" xfId="40" applyNumberFormat="1" applyFont="1" applyBorder="1" applyAlignment="1">
      <alignment horizontal="center" vertical="center" wrapText="1"/>
    </xf>
    <xf numFmtId="166" fontId="7" fillId="0" borderId="29" xfId="40" applyNumberFormat="1" applyFont="1" applyBorder="1" applyAlignment="1">
      <alignment horizontal="center" vertical="center" wrapText="1"/>
    </xf>
    <xf numFmtId="166" fontId="7" fillId="0" borderId="30" xfId="4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6" fontId="7" fillId="0" borderId="13" xfId="40" applyNumberFormat="1" applyFont="1" applyBorder="1" applyAlignment="1">
      <alignment horizontal="center" vertical="center" wrapText="1"/>
    </xf>
    <xf numFmtId="166" fontId="7" fillId="0" borderId="14" xfId="40" applyNumberFormat="1" applyFont="1" applyBorder="1" applyAlignment="1">
      <alignment horizontal="center" vertical="center" wrapText="1"/>
    </xf>
    <xf numFmtId="166" fontId="7" fillId="0" borderId="15" xfId="40" applyNumberFormat="1" applyFont="1" applyBorder="1" applyAlignment="1">
      <alignment horizontal="center" vertical="center" wrapText="1"/>
    </xf>
    <xf numFmtId="0" fontId="4" fillId="0" borderId="59" xfId="62" applyFont="1" applyBorder="1" applyAlignment="1">
      <alignment horizontal="center"/>
      <protection/>
    </xf>
    <xf numFmtId="0" fontId="1" fillId="0" borderId="89" xfId="62" applyFont="1" applyBorder="1" applyAlignment="1">
      <alignment horizontal="center"/>
      <protection/>
    </xf>
    <xf numFmtId="0" fontId="1" fillId="0" borderId="70" xfId="62" applyFont="1" applyBorder="1" applyAlignment="1">
      <alignment horizontal="center"/>
      <protection/>
    </xf>
    <xf numFmtId="0" fontId="4" fillId="0" borderId="59" xfId="62" applyFont="1" applyBorder="1" applyAlignment="1">
      <alignment horizontal="left"/>
      <protection/>
    </xf>
    <xf numFmtId="0" fontId="0" fillId="0" borderId="89" xfId="62" applyBorder="1" applyAlignment="1">
      <alignment horizontal="left"/>
      <protection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6" fillId="0" borderId="11" xfId="60" applyNumberFormat="1" applyFont="1" applyBorder="1" applyAlignment="1">
      <alignment horizontal="center" vertical="center" wrapText="1"/>
      <protection/>
    </xf>
    <xf numFmtId="49" fontId="6" fillId="0" borderId="34" xfId="60" applyNumberFormat="1" applyFont="1" applyBorder="1" applyAlignment="1">
      <alignment horizontal="center" vertical="center" wrapText="1"/>
      <protection/>
    </xf>
    <xf numFmtId="49" fontId="5" fillId="0" borderId="57" xfId="60" applyNumberFormat="1" applyFont="1" applyBorder="1" applyAlignment="1">
      <alignment horizontal="left"/>
      <protection/>
    </xf>
    <xf numFmtId="49" fontId="5" fillId="0" borderId="60" xfId="60" applyNumberFormat="1" applyFont="1" applyBorder="1" applyAlignment="1">
      <alignment horizontal="left"/>
      <protection/>
    </xf>
    <xf numFmtId="49" fontId="14" fillId="0" borderId="0" xfId="60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16" fillId="0" borderId="0" xfId="6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60" applyNumberFormat="1" applyFont="1" applyBorder="1" applyAlignment="1">
      <alignment horizontal="center" vertical="center" wrapText="1"/>
      <protection/>
    </xf>
    <xf numFmtId="49" fontId="7" fillId="0" borderId="27" xfId="60" applyNumberFormat="1" applyFont="1" applyBorder="1" applyAlignment="1">
      <alignment horizontal="center" vertical="center" wrapText="1"/>
      <protection/>
    </xf>
    <xf numFmtId="49" fontId="6" fillId="0" borderId="25" xfId="60" applyNumberFormat="1" applyFont="1" applyBorder="1" applyAlignment="1">
      <alignment horizontal="center" vertical="center" wrapText="1"/>
      <protection/>
    </xf>
    <xf numFmtId="49" fontId="7" fillId="0" borderId="90" xfId="60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49" fontId="7" fillId="0" borderId="33" xfId="60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/>
      <protection/>
    </xf>
    <xf numFmtId="49" fontId="5" fillId="0" borderId="56" xfId="60" applyNumberFormat="1" applyFont="1" applyBorder="1" applyAlignment="1">
      <alignment horizontal="left"/>
      <protection/>
    </xf>
    <xf numFmtId="49" fontId="5" fillId="0" borderId="93" xfId="60" applyNumberFormat="1" applyFont="1" applyBorder="1" applyAlignment="1">
      <alignment horizontal="left"/>
      <protection/>
    </xf>
    <xf numFmtId="0" fontId="6" fillId="0" borderId="5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9" fillId="0" borderId="94" xfId="58" applyBorder="1" applyAlignment="1">
      <alignment/>
      <protection/>
    </xf>
    <xf numFmtId="0" fontId="75" fillId="0" borderId="0" xfId="58" applyFont="1" applyAlignment="1">
      <alignment horizontal="center" vertical="top" wrapText="1"/>
      <protection/>
    </xf>
    <xf numFmtId="0" fontId="76" fillId="0" borderId="0" xfId="58" applyFont="1" applyAlignment="1">
      <alignment/>
      <protection/>
    </xf>
    <xf numFmtId="0" fontId="73" fillId="0" borderId="0" xfId="58" applyFont="1" applyAlignment="1">
      <alignment horizontal="right" vertical="top" wrapText="1"/>
      <protection/>
    </xf>
    <xf numFmtId="0" fontId="19" fillId="0" borderId="0" xfId="58" applyAlignment="1">
      <alignment/>
      <protection/>
    </xf>
    <xf numFmtId="0" fontId="74" fillId="0" borderId="0" xfId="58" applyFont="1" applyAlignment="1">
      <alignment horizontal="right" vertical="top" wrapText="1"/>
      <protection/>
    </xf>
    <xf numFmtId="0" fontId="19" fillId="0" borderId="0" xfId="58" applyFont="1" applyAlignment="1">
      <alignment horizontal="right"/>
      <protection/>
    </xf>
    <xf numFmtId="0" fontId="78" fillId="0" borderId="95" xfId="58" applyFont="1" applyBorder="1" applyAlignment="1">
      <alignment horizontal="center" wrapText="1"/>
      <protection/>
    </xf>
    <xf numFmtId="0" fontId="78" fillId="0" borderId="96" xfId="58" applyFont="1" applyBorder="1" applyAlignment="1">
      <alignment horizontal="center" wrapText="1"/>
      <protection/>
    </xf>
    <xf numFmtId="0" fontId="78" fillId="0" borderId="81" xfId="58" applyFont="1" applyBorder="1" applyAlignment="1">
      <alignment horizontal="center" wrapText="1"/>
      <protection/>
    </xf>
    <xf numFmtId="0" fontId="78" fillId="0" borderId="80" xfId="58" applyFont="1" applyBorder="1" applyAlignment="1">
      <alignment horizontal="center" wrapText="1"/>
      <protection/>
    </xf>
    <xf numFmtId="0" fontId="78" fillId="0" borderId="97" xfId="58" applyFont="1" applyBorder="1" applyAlignment="1">
      <alignment horizontal="center" wrapText="1"/>
      <protection/>
    </xf>
    <xf numFmtId="0" fontId="78" fillId="0" borderId="84" xfId="58" applyFont="1" applyBorder="1" applyAlignment="1">
      <alignment horizontal="center" wrapText="1"/>
      <protection/>
    </xf>
    <xf numFmtId="0" fontId="78" fillId="0" borderId="0" xfId="58" applyFont="1" applyBorder="1" applyAlignment="1">
      <alignment horizontal="center" wrapText="1"/>
      <protection/>
    </xf>
    <xf numFmtId="0" fontId="78" fillId="0" borderId="83" xfId="58" applyFont="1" applyBorder="1" applyAlignment="1">
      <alignment horizontal="center" wrapText="1"/>
      <protection/>
    </xf>
    <xf numFmtId="0" fontId="78" fillId="0" borderId="82" xfId="58" applyFont="1" applyBorder="1" applyAlignment="1">
      <alignment horizontal="center" wrapText="1"/>
      <protection/>
    </xf>
    <xf numFmtId="0" fontId="78" fillId="0" borderId="85" xfId="58" applyFont="1" applyBorder="1" applyAlignment="1">
      <alignment horizontal="center" wrapText="1"/>
      <protection/>
    </xf>
    <xf numFmtId="0" fontId="79" fillId="0" borderId="82" xfId="58" applyFont="1" applyBorder="1" applyAlignment="1">
      <alignment horizontal="center" vertical="top" wrapText="1"/>
      <protection/>
    </xf>
    <xf numFmtId="0" fontId="78" fillId="0" borderId="82" xfId="58" applyFont="1" applyBorder="1" applyAlignment="1">
      <alignment horizontal="left" wrapText="1"/>
      <protection/>
    </xf>
    <xf numFmtId="0" fontId="78" fillId="0" borderId="86" xfId="58" applyFont="1" applyBorder="1" applyAlignment="1">
      <alignment horizontal="center" wrapText="1"/>
      <protection/>
    </xf>
    <xf numFmtId="0" fontId="78" fillId="0" borderId="82" xfId="58" applyFont="1" applyBorder="1" applyAlignment="1">
      <alignment horizontal="center" vertical="top" wrapText="1"/>
      <protection/>
    </xf>
    <xf numFmtId="0" fontId="79" fillId="0" borderId="82" xfId="58" applyFont="1" applyBorder="1" applyAlignment="1">
      <alignment horizontal="left" wrapText="1"/>
      <protection/>
    </xf>
    <xf numFmtId="0" fontId="19" fillId="0" borderId="82" xfId="58" applyBorder="1" applyAlignment="1">
      <alignment horizontal="left" wrapText="1"/>
      <protection/>
    </xf>
    <xf numFmtId="0" fontId="19" fillId="0" borderId="82" xfId="58" applyBorder="1" applyAlignment="1">
      <alignment horizontal="center" wrapText="1"/>
      <protection/>
    </xf>
    <xf numFmtId="0" fontId="19" fillId="0" borderId="95" xfId="58" applyBorder="1" applyAlignment="1">
      <alignment horizont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ötelezettség" xfId="58"/>
    <cellStyle name="Normál_KVRENMUNKA" xfId="59"/>
    <cellStyle name="Normál_ÖNHIKI2008" xfId="60"/>
    <cellStyle name="Normál_szakfeladat táblázat költségvetéshez" xfId="61"/>
    <cellStyle name="Normál_szakfeladatokhoz táblázat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2\Tervez&#233;s\Int&#233;zm&#233;nyek\Tervek\7R&#233;szletes%20k&#246;lts&#233;gvet&#233;s%20egyeztet&#233;s%20ut&#225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NCSTÁR"/>
      <sheetName val="Kincstár közmunka"/>
      <sheetName val="ÓVODA"/>
      <sheetName val="PED SZAKSZ"/>
      <sheetName val="TVA"/>
      <sheetName val="SZKI"/>
      <sheetName val="Műv.Kp"/>
      <sheetName val="ZENEISKOLA"/>
      <sheetName val="Energia"/>
      <sheetName val="intézményi összesítő"/>
      <sheetName val="Munka7"/>
      <sheetName val="felnőttképzés szki"/>
      <sheetName val="Munka10"/>
      <sheetName val="Munka11"/>
      <sheetName val="Munka12"/>
      <sheetName val="Munka13"/>
      <sheetName val="Munka14"/>
      <sheetName val="Munka15"/>
      <sheetName val="Munka16"/>
    </sheetNames>
    <sheetDataSet>
      <sheetData sheetId="0">
        <row r="86">
          <cell r="I86">
            <v>78229.0125</v>
          </cell>
        </row>
        <row r="100">
          <cell r="I100">
            <v>21162.701391806717</v>
          </cell>
        </row>
        <row r="223">
          <cell r="I223">
            <v>92553.97780000001</v>
          </cell>
        </row>
        <row r="227">
          <cell r="I227">
            <v>0</v>
          </cell>
        </row>
        <row r="236">
          <cell r="I236">
            <v>0</v>
          </cell>
        </row>
        <row r="289">
          <cell r="I289">
            <v>68137.16</v>
          </cell>
        </row>
      </sheetData>
      <sheetData sheetId="1">
        <row r="246">
          <cell r="I246">
            <v>0</v>
          </cell>
        </row>
      </sheetData>
      <sheetData sheetId="2">
        <row r="82">
          <cell r="I82">
            <v>91224.513</v>
          </cell>
        </row>
        <row r="98">
          <cell r="I98">
            <v>24547.214871344542</v>
          </cell>
        </row>
        <row r="211">
          <cell r="I211">
            <v>65018.39315999999</v>
          </cell>
        </row>
        <row r="215">
          <cell r="I215">
            <v>0</v>
          </cell>
        </row>
        <row r="224">
          <cell r="I224">
            <v>0</v>
          </cell>
        </row>
        <row r="282">
          <cell r="I282">
            <v>13981.599999999999</v>
          </cell>
        </row>
        <row r="287">
          <cell r="I287">
            <v>3099.205</v>
          </cell>
        </row>
        <row r="290">
          <cell r="I290">
            <v>0</v>
          </cell>
        </row>
        <row r="291">
          <cell r="I291">
            <v>0</v>
          </cell>
        </row>
      </sheetData>
      <sheetData sheetId="3">
        <row r="88">
          <cell r="I88">
            <v>25240.79675</v>
          </cell>
        </row>
        <row r="102">
          <cell r="I102">
            <v>6642.170195861345</v>
          </cell>
        </row>
        <row r="200">
          <cell r="I200">
            <v>2330.45</v>
          </cell>
        </row>
        <row r="204">
          <cell r="I204">
            <v>0</v>
          </cell>
        </row>
        <row r="213">
          <cell r="I213">
            <v>0</v>
          </cell>
        </row>
        <row r="268">
          <cell r="I268">
            <v>3000</v>
          </cell>
        </row>
        <row r="270">
          <cell r="I270">
            <v>0</v>
          </cell>
        </row>
        <row r="273">
          <cell r="I273">
            <v>0</v>
          </cell>
        </row>
        <row r="274">
          <cell r="I274">
            <v>0</v>
          </cell>
        </row>
      </sheetData>
      <sheetData sheetId="4">
        <row r="105">
          <cell r="I105">
            <v>190222.91299999997</v>
          </cell>
        </row>
        <row r="121">
          <cell r="I121">
            <v>51048.29986294118</v>
          </cell>
        </row>
        <row r="252">
          <cell r="I252">
            <v>121617.21936</v>
          </cell>
        </row>
        <row r="256">
          <cell r="I256">
            <v>6792</v>
          </cell>
        </row>
        <row r="266">
          <cell r="I266">
            <v>794</v>
          </cell>
        </row>
        <row r="330">
          <cell r="I330">
            <v>23023.04984</v>
          </cell>
        </row>
        <row r="336">
          <cell r="I336">
            <v>7538.462</v>
          </cell>
        </row>
        <row r="339">
          <cell r="I339">
            <v>0</v>
          </cell>
        </row>
        <row r="340">
          <cell r="I340">
            <v>0</v>
          </cell>
        </row>
      </sheetData>
      <sheetData sheetId="5">
        <row r="94">
          <cell r="I94">
            <v>217489.79</v>
          </cell>
        </row>
        <row r="108">
          <cell r="I108">
            <v>57737.76598907563</v>
          </cell>
        </row>
        <row r="266">
          <cell r="I266">
            <v>121453.16977700002</v>
          </cell>
        </row>
        <row r="274">
          <cell r="I274">
            <v>5724</v>
          </cell>
        </row>
        <row r="283">
          <cell r="I283">
            <v>9999.98</v>
          </cell>
        </row>
        <row r="344">
          <cell r="I344">
            <v>43568.74948</v>
          </cell>
        </row>
        <row r="355">
          <cell r="I355">
            <v>14132.808</v>
          </cell>
        </row>
        <row r="359">
          <cell r="I359">
            <v>10000</v>
          </cell>
        </row>
      </sheetData>
      <sheetData sheetId="6">
        <row r="92">
          <cell r="I92">
            <v>18504</v>
          </cell>
        </row>
        <row r="106">
          <cell r="I106">
            <v>5037.823361344537</v>
          </cell>
        </row>
        <row r="218">
          <cell r="I218">
            <v>23154.178</v>
          </cell>
        </row>
        <row r="222">
          <cell r="I222">
            <v>0</v>
          </cell>
        </row>
        <row r="231">
          <cell r="I231">
            <v>0</v>
          </cell>
        </row>
        <row r="284">
          <cell r="I284">
            <v>10375</v>
          </cell>
        </row>
        <row r="286">
          <cell r="I286">
            <v>0</v>
          </cell>
        </row>
        <row r="289">
          <cell r="I289">
            <v>0</v>
          </cell>
        </row>
        <row r="290">
          <cell r="I290">
            <v>0</v>
          </cell>
        </row>
      </sheetData>
      <sheetData sheetId="7">
        <row r="80">
          <cell r="I80">
            <v>14030.32</v>
          </cell>
        </row>
        <row r="94">
          <cell r="I94">
            <v>3703.655072268907</v>
          </cell>
        </row>
        <row r="158">
          <cell r="I158">
            <v>4227.0398000000005</v>
          </cell>
        </row>
        <row r="162">
          <cell r="I162">
            <v>0</v>
          </cell>
        </row>
        <row r="171">
          <cell r="I171">
            <v>0</v>
          </cell>
        </row>
        <row r="180">
          <cell r="I180">
            <v>1026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120" zoomScaleNormal="120" zoomScaleSheetLayoutView="130" workbookViewId="0" topLeftCell="A1">
      <selection activeCell="A2" sqref="A2:IV2"/>
    </sheetView>
  </sheetViews>
  <sheetFormatPr defaultColWidth="9.140625" defaultRowHeight="12.75"/>
  <cols>
    <col min="1" max="1" width="6.421875" style="542" customWidth="1"/>
    <col min="2" max="2" width="78.57421875" style="542" customWidth="1"/>
    <col min="3" max="3" width="18.57421875" style="542" customWidth="1"/>
    <col min="4" max="4" width="7.7109375" style="542" customWidth="1"/>
    <col min="5" max="16384" width="8.00390625" style="542" customWidth="1"/>
  </cols>
  <sheetData>
    <row r="1" spans="1:3" ht="15.75" customHeight="1">
      <c r="A1" s="541" t="s">
        <v>558</v>
      </c>
      <c r="B1" s="541"/>
      <c r="C1" s="541"/>
    </row>
    <row r="2" spans="1:3" ht="15.75" customHeight="1" thickBot="1">
      <c r="A2" s="654" t="s">
        <v>559</v>
      </c>
      <c r="B2" s="654"/>
      <c r="C2" s="543"/>
    </row>
    <row r="3" spans="1:3" ht="37.5" customHeight="1" thickBot="1">
      <c r="A3" s="544" t="s">
        <v>560</v>
      </c>
      <c r="B3" s="545" t="s">
        <v>561</v>
      </c>
      <c r="C3" s="546" t="s">
        <v>458</v>
      </c>
    </row>
    <row r="4" spans="1:3" s="558" customFormat="1" ht="12" customHeight="1" thickBot="1">
      <c r="A4" s="547">
        <v>1</v>
      </c>
      <c r="B4" s="556">
        <v>2</v>
      </c>
      <c r="C4" s="557">
        <v>3</v>
      </c>
    </row>
    <row r="5" spans="1:3" s="562" customFormat="1" ht="12" customHeight="1" thickBot="1">
      <c r="A5" s="559" t="s">
        <v>136</v>
      </c>
      <c r="B5" s="560" t="s">
        <v>562</v>
      </c>
      <c r="C5" s="561">
        <f>+C6+C13+C22</f>
        <v>607059</v>
      </c>
    </row>
    <row r="6" spans="1:3" s="562" customFormat="1" ht="12" customHeight="1" thickBot="1">
      <c r="A6" s="563" t="s">
        <v>138</v>
      </c>
      <c r="B6" s="564" t="s">
        <v>765</v>
      </c>
      <c r="C6" s="565">
        <f>SUM(C7:C12)</f>
        <v>412480</v>
      </c>
    </row>
    <row r="7" spans="1:3" s="562" customFormat="1" ht="12" customHeight="1">
      <c r="A7" s="566" t="s">
        <v>563</v>
      </c>
      <c r="B7" s="567" t="s">
        <v>564</v>
      </c>
      <c r="C7" s="568">
        <v>251071</v>
      </c>
    </row>
    <row r="8" spans="1:3" s="562" customFormat="1" ht="12" customHeight="1">
      <c r="A8" s="566" t="s">
        <v>565</v>
      </c>
      <c r="B8" s="567" t="s">
        <v>566</v>
      </c>
      <c r="C8" s="568"/>
    </row>
    <row r="9" spans="1:3" s="562" customFormat="1" ht="12" customHeight="1">
      <c r="A9" s="566" t="s">
        <v>567</v>
      </c>
      <c r="B9" s="567" t="s">
        <v>568</v>
      </c>
      <c r="C9" s="568">
        <v>66000</v>
      </c>
    </row>
    <row r="10" spans="1:3" s="562" customFormat="1" ht="12" customHeight="1">
      <c r="A10" s="566" t="s">
        <v>569</v>
      </c>
      <c r="B10" s="567" t="s">
        <v>570</v>
      </c>
      <c r="C10" s="568">
        <v>4000</v>
      </c>
    </row>
    <row r="11" spans="1:3" s="562" customFormat="1" ht="12" customHeight="1">
      <c r="A11" s="566" t="s">
        <v>571</v>
      </c>
      <c r="B11" s="567" t="s">
        <v>572</v>
      </c>
      <c r="C11" s="568">
        <v>91409</v>
      </c>
    </row>
    <row r="12" spans="1:3" s="562" customFormat="1" ht="12" customHeight="1" thickBot="1">
      <c r="A12" s="566" t="s">
        <v>573</v>
      </c>
      <c r="B12" s="567" t="s">
        <v>574</v>
      </c>
      <c r="C12" s="568"/>
    </row>
    <row r="13" spans="1:3" s="562" customFormat="1" ht="12" customHeight="1" thickBot="1">
      <c r="A13" s="563" t="s">
        <v>140</v>
      </c>
      <c r="B13" s="564" t="s">
        <v>575</v>
      </c>
      <c r="C13" s="569">
        <f>SUM(C14:C21)</f>
        <v>194579</v>
      </c>
    </row>
    <row r="14" spans="1:3" s="562" customFormat="1" ht="12" customHeight="1">
      <c r="A14" s="570" t="s">
        <v>576</v>
      </c>
      <c r="B14" s="571" t="s">
        <v>577</v>
      </c>
      <c r="C14" s="572">
        <v>16529</v>
      </c>
    </row>
    <row r="15" spans="1:3" s="562" customFormat="1" ht="12" customHeight="1">
      <c r="A15" s="566" t="s">
        <v>578</v>
      </c>
      <c r="B15" s="567" t="s">
        <v>579</v>
      </c>
      <c r="C15" s="568">
        <v>78902</v>
      </c>
    </row>
    <row r="16" spans="1:3" s="562" customFormat="1" ht="12" customHeight="1">
      <c r="A16" s="566" t="s">
        <v>580</v>
      </c>
      <c r="B16" s="567" t="s">
        <v>581</v>
      </c>
      <c r="C16" s="568">
        <v>14553</v>
      </c>
    </row>
    <row r="17" spans="1:3" s="562" customFormat="1" ht="12" customHeight="1">
      <c r="A17" s="566" t="s">
        <v>582</v>
      </c>
      <c r="B17" s="567" t="s">
        <v>583</v>
      </c>
      <c r="C17" s="568">
        <v>20648</v>
      </c>
    </row>
    <row r="18" spans="1:3" s="562" customFormat="1" ht="12" customHeight="1">
      <c r="A18" s="573" t="s">
        <v>584</v>
      </c>
      <c r="B18" s="574" t="s">
        <v>585</v>
      </c>
      <c r="C18" s="575">
        <v>2463</v>
      </c>
    </row>
    <row r="19" spans="1:3" s="562" customFormat="1" ht="12" customHeight="1">
      <c r="A19" s="566" t="s">
        <v>586</v>
      </c>
      <c r="B19" s="567" t="s">
        <v>587</v>
      </c>
      <c r="C19" s="568">
        <v>40567</v>
      </c>
    </row>
    <row r="20" spans="1:3" s="562" customFormat="1" ht="12" customHeight="1">
      <c r="A20" s="566" t="s">
        <v>588</v>
      </c>
      <c r="B20" s="567" t="s">
        <v>589</v>
      </c>
      <c r="C20" s="568">
        <v>320</v>
      </c>
    </row>
    <row r="21" spans="1:3" s="562" customFormat="1" ht="12" customHeight="1" thickBot="1">
      <c r="A21" s="576" t="s">
        <v>590</v>
      </c>
      <c r="B21" s="577" t="s">
        <v>591</v>
      </c>
      <c r="C21" s="578">
        <v>20597</v>
      </c>
    </row>
    <row r="22" spans="1:3" s="562" customFormat="1" ht="12" customHeight="1" thickBot="1">
      <c r="A22" s="563" t="s">
        <v>592</v>
      </c>
      <c r="B22" s="564" t="s">
        <v>593</v>
      </c>
      <c r="C22" s="579"/>
    </row>
    <row r="23" spans="1:3" s="562" customFormat="1" ht="12" customHeight="1" thickBot="1">
      <c r="A23" s="563" t="s">
        <v>144</v>
      </c>
      <c r="B23" s="564" t="s">
        <v>766</v>
      </c>
      <c r="C23" s="569">
        <f>SUM(C24:C31)</f>
        <v>1474936</v>
      </c>
    </row>
    <row r="24" spans="1:3" s="562" customFormat="1" ht="12" customHeight="1">
      <c r="A24" s="580" t="s">
        <v>594</v>
      </c>
      <c r="B24" s="581" t="s">
        <v>595</v>
      </c>
      <c r="C24" s="582">
        <v>708978</v>
      </c>
    </row>
    <row r="25" spans="1:3" s="562" customFormat="1" ht="12" customHeight="1">
      <c r="A25" s="566" t="s">
        <v>596</v>
      </c>
      <c r="B25" s="567" t="s">
        <v>597</v>
      </c>
      <c r="C25" s="568">
        <v>87381</v>
      </c>
    </row>
    <row r="26" spans="1:3" s="562" customFormat="1" ht="12" customHeight="1">
      <c r="A26" s="566" t="s">
        <v>598</v>
      </c>
      <c r="B26" s="567" t="s">
        <v>599</v>
      </c>
      <c r="C26" s="568"/>
    </row>
    <row r="27" spans="1:3" s="562" customFormat="1" ht="12" customHeight="1">
      <c r="A27" s="583" t="s">
        <v>600</v>
      </c>
      <c r="B27" s="567" t="s">
        <v>601</v>
      </c>
      <c r="C27" s="584"/>
    </row>
    <row r="28" spans="1:3" s="562" customFormat="1" ht="12" customHeight="1">
      <c r="A28" s="583" t="s">
        <v>602</v>
      </c>
      <c r="B28" s="567" t="s">
        <v>603</v>
      </c>
      <c r="C28" s="584"/>
    </row>
    <row r="29" spans="1:3" s="562" customFormat="1" ht="12" customHeight="1">
      <c r="A29" s="566" t="s">
        <v>604</v>
      </c>
      <c r="B29" s="567" t="s">
        <v>605</v>
      </c>
      <c r="C29" s="568"/>
    </row>
    <row r="30" spans="1:3" s="562" customFormat="1" ht="12" customHeight="1">
      <c r="A30" s="566" t="s">
        <v>606</v>
      </c>
      <c r="B30" s="567" t="s">
        <v>607</v>
      </c>
      <c r="C30" s="585"/>
    </row>
    <row r="31" spans="1:3" s="562" customFormat="1" ht="12" customHeight="1" thickBot="1">
      <c r="A31" s="566" t="s">
        <v>608</v>
      </c>
      <c r="B31" s="567" t="s">
        <v>609</v>
      </c>
      <c r="C31" s="585">
        <v>678577</v>
      </c>
    </row>
    <row r="32" spans="1:3" s="562" customFormat="1" ht="12" customHeight="1" thickBot="1">
      <c r="A32" s="563" t="s">
        <v>146</v>
      </c>
      <c r="B32" s="564" t="s">
        <v>767</v>
      </c>
      <c r="C32" s="569">
        <f>+C33+C39</f>
        <v>170571</v>
      </c>
    </row>
    <row r="33" spans="1:3" s="562" customFormat="1" ht="12" customHeight="1">
      <c r="A33" s="580" t="s">
        <v>610</v>
      </c>
      <c r="B33" s="586" t="s">
        <v>611</v>
      </c>
      <c r="C33" s="587">
        <f>SUM(C34:C38)</f>
        <v>155804</v>
      </c>
    </row>
    <row r="34" spans="1:3" s="562" customFormat="1" ht="12" customHeight="1">
      <c r="A34" s="566" t="s">
        <v>612</v>
      </c>
      <c r="B34" s="588" t="s">
        <v>613</v>
      </c>
      <c r="C34" s="585"/>
    </row>
    <row r="35" spans="1:3" s="562" customFormat="1" ht="12" customHeight="1">
      <c r="A35" s="566" t="s">
        <v>614</v>
      </c>
      <c r="B35" s="588" t="s">
        <v>615</v>
      </c>
      <c r="C35" s="585">
        <v>1204</v>
      </c>
    </row>
    <row r="36" spans="1:3" s="562" customFormat="1" ht="12" customHeight="1">
      <c r="A36" s="566" t="s">
        <v>616</v>
      </c>
      <c r="B36" s="588" t="s">
        <v>617</v>
      </c>
      <c r="C36" s="585">
        <v>21950</v>
      </c>
    </row>
    <row r="37" spans="1:3" s="562" customFormat="1" ht="12" customHeight="1">
      <c r="A37" s="566" t="s">
        <v>618</v>
      </c>
      <c r="B37" s="588" t="s">
        <v>619</v>
      </c>
      <c r="C37" s="585">
        <v>22928</v>
      </c>
    </row>
    <row r="38" spans="1:3" s="562" customFormat="1" ht="12" customHeight="1">
      <c r="A38" s="566" t="s">
        <v>620</v>
      </c>
      <c r="B38" s="588" t="s">
        <v>621</v>
      </c>
      <c r="C38" s="585">
        <v>109722</v>
      </c>
    </row>
    <row r="39" spans="1:3" s="562" customFormat="1" ht="12" customHeight="1">
      <c r="A39" s="566" t="s">
        <v>622</v>
      </c>
      <c r="B39" s="586" t="s">
        <v>623</v>
      </c>
      <c r="C39" s="589">
        <f>SUM(C40:C44)</f>
        <v>14767</v>
      </c>
    </row>
    <row r="40" spans="1:3" s="562" customFormat="1" ht="12" customHeight="1">
      <c r="A40" s="566" t="s">
        <v>624</v>
      </c>
      <c r="B40" s="588" t="s">
        <v>613</v>
      </c>
      <c r="C40" s="585"/>
    </row>
    <row r="41" spans="1:3" s="562" customFormat="1" ht="12" customHeight="1">
      <c r="A41" s="566" t="s">
        <v>625</v>
      </c>
      <c r="B41" s="588" t="s">
        <v>615</v>
      </c>
      <c r="C41" s="585"/>
    </row>
    <row r="42" spans="1:3" s="562" customFormat="1" ht="12" customHeight="1">
      <c r="A42" s="566" t="s">
        <v>626</v>
      </c>
      <c r="B42" s="588" t="s">
        <v>617</v>
      </c>
      <c r="C42" s="585"/>
    </row>
    <row r="43" spans="1:3" s="562" customFormat="1" ht="12" customHeight="1">
      <c r="A43" s="566" t="s">
        <v>627</v>
      </c>
      <c r="B43" s="588" t="s">
        <v>619</v>
      </c>
      <c r="C43" s="585">
        <v>13591</v>
      </c>
    </row>
    <row r="44" spans="1:3" s="562" customFormat="1" ht="12" customHeight="1" thickBot="1">
      <c r="A44" s="583" t="s">
        <v>628</v>
      </c>
      <c r="B44" s="590" t="s">
        <v>629</v>
      </c>
      <c r="C44" s="591">
        <v>1176</v>
      </c>
    </row>
    <row r="45" spans="1:3" s="562" customFormat="1" ht="12" customHeight="1" thickBot="1">
      <c r="A45" s="563" t="s">
        <v>630</v>
      </c>
      <c r="B45" s="564" t="s">
        <v>768</v>
      </c>
      <c r="C45" s="569">
        <f>SUM(C46:C48)</f>
        <v>5000</v>
      </c>
    </row>
    <row r="46" spans="1:3" s="562" customFormat="1" ht="12" customHeight="1">
      <c r="A46" s="580" t="s">
        <v>631</v>
      </c>
      <c r="B46" s="581" t="s">
        <v>632</v>
      </c>
      <c r="C46" s="582">
        <v>5000</v>
      </c>
    </row>
    <row r="47" spans="1:3" s="562" customFormat="1" ht="12" customHeight="1">
      <c r="A47" s="573" t="s">
        <v>633</v>
      </c>
      <c r="B47" s="567" t="s">
        <v>634</v>
      </c>
      <c r="C47" s="575"/>
    </row>
    <row r="48" spans="1:3" s="562" customFormat="1" ht="12" customHeight="1" thickBot="1">
      <c r="A48" s="583" t="s">
        <v>635</v>
      </c>
      <c r="B48" s="592" t="s">
        <v>636</v>
      </c>
      <c r="C48" s="584"/>
    </row>
    <row r="49" spans="1:3" s="562" customFormat="1" ht="12" customHeight="1" thickBot="1">
      <c r="A49" s="563" t="s">
        <v>151</v>
      </c>
      <c r="B49" s="564" t="s">
        <v>769</v>
      </c>
      <c r="C49" s="569">
        <f>+C50+C51</f>
        <v>27266</v>
      </c>
    </row>
    <row r="50" spans="1:3" s="562" customFormat="1" ht="12" customHeight="1">
      <c r="A50" s="580" t="s">
        <v>637</v>
      </c>
      <c r="B50" s="567" t="s">
        <v>638</v>
      </c>
      <c r="C50" s="593"/>
    </row>
    <row r="51" spans="1:3" s="562" customFormat="1" ht="12" customHeight="1" thickBot="1">
      <c r="A51" s="573" t="s">
        <v>639</v>
      </c>
      <c r="B51" s="567" t="s">
        <v>640</v>
      </c>
      <c r="C51" s="594">
        <v>27266</v>
      </c>
    </row>
    <row r="52" spans="1:5" s="562" customFormat="1" ht="17.25" customHeight="1" thickBot="1">
      <c r="A52" s="563" t="s">
        <v>641</v>
      </c>
      <c r="B52" s="564" t="s">
        <v>642</v>
      </c>
      <c r="C52" s="595"/>
      <c r="E52" s="596"/>
    </row>
    <row r="53" spans="1:3" s="562" customFormat="1" ht="12" customHeight="1" thickBot="1">
      <c r="A53" s="563" t="s">
        <v>156</v>
      </c>
      <c r="B53" s="597" t="s">
        <v>643</v>
      </c>
      <c r="C53" s="598">
        <f>+C5+C23+C32+C45+C49+C52</f>
        <v>2284832</v>
      </c>
    </row>
    <row r="54" spans="1:3" s="562" customFormat="1" ht="12" customHeight="1" thickBot="1">
      <c r="A54" s="599" t="s">
        <v>158</v>
      </c>
      <c r="B54" s="600" t="s">
        <v>644</v>
      </c>
      <c r="C54" s="601">
        <f>SUM(C55:C56)</f>
        <v>16900</v>
      </c>
    </row>
    <row r="55" spans="1:3" s="562" customFormat="1" ht="12" customHeight="1">
      <c r="A55" s="602" t="s">
        <v>645</v>
      </c>
      <c r="B55" s="603" t="s">
        <v>646</v>
      </c>
      <c r="C55" s="604"/>
    </row>
    <row r="56" spans="1:3" s="562" customFormat="1" ht="12" customHeight="1" thickBot="1">
      <c r="A56" s="605" t="s">
        <v>647</v>
      </c>
      <c r="B56" s="606" t="s">
        <v>648</v>
      </c>
      <c r="C56" s="607">
        <v>16900</v>
      </c>
    </row>
    <row r="57" spans="1:3" s="562" customFormat="1" ht="12" customHeight="1" thickBot="1">
      <c r="A57" s="599" t="s">
        <v>160</v>
      </c>
      <c r="B57" s="600" t="s">
        <v>649</v>
      </c>
      <c r="C57" s="601">
        <f>SUM(C58,C65)</f>
        <v>370000</v>
      </c>
    </row>
    <row r="58" spans="1:3" s="562" customFormat="1" ht="12" customHeight="1">
      <c r="A58" s="570" t="s">
        <v>650</v>
      </c>
      <c r="B58" s="586" t="s">
        <v>651</v>
      </c>
      <c r="C58" s="608">
        <f>SUM(C59:C64)</f>
        <v>370000</v>
      </c>
    </row>
    <row r="59" spans="1:3" s="562" customFormat="1" ht="12" customHeight="1">
      <c r="A59" s="580" t="s">
        <v>652</v>
      </c>
      <c r="B59" s="609" t="s">
        <v>653</v>
      </c>
      <c r="C59" s="585"/>
    </row>
    <row r="60" spans="1:3" s="562" customFormat="1" ht="12" customHeight="1">
      <c r="A60" s="580" t="s">
        <v>654</v>
      </c>
      <c r="B60" s="609" t="s">
        <v>655</v>
      </c>
      <c r="C60" s="585">
        <v>370000</v>
      </c>
    </row>
    <row r="61" spans="1:3" s="562" customFormat="1" ht="12" customHeight="1">
      <c r="A61" s="580" t="s">
        <v>656</v>
      </c>
      <c r="B61" s="609" t="s">
        <v>657</v>
      </c>
      <c r="C61" s="594"/>
    </row>
    <row r="62" spans="1:3" s="562" customFormat="1" ht="12" customHeight="1">
      <c r="A62" s="580" t="s">
        <v>658</v>
      </c>
      <c r="B62" s="609" t="s">
        <v>659</v>
      </c>
      <c r="C62" s="591"/>
    </row>
    <row r="63" spans="1:3" s="562" customFormat="1" ht="12" customHeight="1">
      <c r="A63" s="580" t="s">
        <v>660</v>
      </c>
      <c r="B63" s="609" t="s">
        <v>661</v>
      </c>
      <c r="C63" s="591"/>
    </row>
    <row r="64" spans="1:3" s="562" customFormat="1" ht="12" customHeight="1">
      <c r="A64" s="580" t="s">
        <v>662</v>
      </c>
      <c r="B64" s="609" t="s">
        <v>663</v>
      </c>
      <c r="C64" s="591"/>
    </row>
    <row r="65" spans="1:3" s="562" customFormat="1" ht="12" customHeight="1">
      <c r="A65" s="580" t="s">
        <v>664</v>
      </c>
      <c r="B65" s="586" t="s">
        <v>665</v>
      </c>
      <c r="C65" s="610">
        <f>SUM(C66:C72)</f>
        <v>0</v>
      </c>
    </row>
    <row r="66" spans="1:3" s="562" customFormat="1" ht="12" customHeight="1">
      <c r="A66" s="580" t="s">
        <v>666</v>
      </c>
      <c r="B66" s="609" t="s">
        <v>653</v>
      </c>
      <c r="C66" s="585"/>
    </row>
    <row r="67" spans="1:3" s="562" customFormat="1" ht="12" customHeight="1">
      <c r="A67" s="580" t="s">
        <v>667</v>
      </c>
      <c r="B67" s="609" t="s">
        <v>668</v>
      </c>
      <c r="C67" s="585"/>
    </row>
    <row r="68" spans="1:3" s="562" customFormat="1" ht="12" customHeight="1">
      <c r="A68" s="580" t="s">
        <v>669</v>
      </c>
      <c r="B68" s="609" t="s">
        <v>670</v>
      </c>
      <c r="C68" s="594"/>
    </row>
    <row r="69" spans="1:3" s="562" customFormat="1" ht="12" customHeight="1">
      <c r="A69" s="580" t="s">
        <v>671</v>
      </c>
      <c r="B69" s="609" t="s">
        <v>657</v>
      </c>
      <c r="C69" s="585"/>
    </row>
    <row r="70" spans="1:3" s="562" customFormat="1" ht="12" customHeight="1">
      <c r="A70" s="573" t="s">
        <v>672</v>
      </c>
      <c r="B70" s="590" t="s">
        <v>673</v>
      </c>
      <c r="C70" s="575"/>
    </row>
    <row r="71" spans="1:3" s="562" customFormat="1" ht="12" customHeight="1">
      <c r="A71" s="566" t="s">
        <v>674</v>
      </c>
      <c r="B71" s="590" t="s">
        <v>661</v>
      </c>
      <c r="C71" s="568"/>
    </row>
    <row r="72" spans="1:3" s="562" customFormat="1" ht="12" customHeight="1" thickBot="1">
      <c r="A72" s="611" t="s">
        <v>675</v>
      </c>
      <c r="B72" s="612" t="s">
        <v>676</v>
      </c>
      <c r="C72" s="613"/>
    </row>
    <row r="73" spans="1:4" s="562" customFormat="1" ht="15" customHeight="1" thickBot="1">
      <c r="A73" s="563" t="s">
        <v>163</v>
      </c>
      <c r="B73" s="614" t="s">
        <v>677</v>
      </c>
      <c r="C73" s="569">
        <f>+C53+C54+C57</f>
        <v>2671732</v>
      </c>
      <c r="D73" s="615"/>
    </row>
    <row r="74" spans="1:3" s="562" customFormat="1" ht="22.5" customHeight="1" hidden="1">
      <c r="A74" s="653"/>
      <c r="B74" s="653"/>
      <c r="C74" s="653"/>
    </row>
    <row r="75" spans="1:3" s="562" customFormat="1" ht="12.75" customHeight="1">
      <c r="A75" s="616"/>
      <c r="B75" s="617"/>
      <c r="C75" s="618"/>
    </row>
    <row r="76" spans="1:3" ht="16.5" customHeight="1">
      <c r="A76" s="657" t="s">
        <v>678</v>
      </c>
      <c r="B76" s="657"/>
      <c r="C76" s="657"/>
    </row>
    <row r="77" spans="1:3" ht="16.5" customHeight="1" thickBot="1">
      <c r="A77" s="654" t="s">
        <v>679</v>
      </c>
      <c r="B77" s="654"/>
      <c r="C77" s="543"/>
    </row>
    <row r="78" spans="1:3" ht="37.5" customHeight="1" thickBot="1">
      <c r="A78" s="544" t="s">
        <v>680</v>
      </c>
      <c r="B78" s="545" t="s">
        <v>681</v>
      </c>
      <c r="C78" s="546" t="s">
        <v>458</v>
      </c>
    </row>
    <row r="79" spans="1:3" s="558" customFormat="1" ht="12" customHeight="1" thickBot="1">
      <c r="A79" s="547">
        <v>1</v>
      </c>
      <c r="B79" s="556">
        <v>2</v>
      </c>
      <c r="C79" s="557">
        <v>3</v>
      </c>
    </row>
    <row r="80" spans="1:3" ht="12" customHeight="1" thickBot="1">
      <c r="A80" s="559" t="s">
        <v>136</v>
      </c>
      <c r="B80" s="619" t="s">
        <v>770</v>
      </c>
      <c r="C80" s="620">
        <f>SUM(C81:C85)</f>
        <v>2201990</v>
      </c>
    </row>
    <row r="81" spans="1:3" ht="12" customHeight="1">
      <c r="A81" s="570" t="s">
        <v>682</v>
      </c>
      <c r="B81" s="571" t="s">
        <v>683</v>
      </c>
      <c r="C81" s="621">
        <v>874650</v>
      </c>
    </row>
    <row r="82" spans="1:3" ht="12" customHeight="1">
      <c r="A82" s="566" t="s">
        <v>684</v>
      </c>
      <c r="B82" s="567" t="s">
        <v>685</v>
      </c>
      <c r="C82" s="622">
        <v>224459</v>
      </c>
    </row>
    <row r="83" spans="1:3" ht="12" customHeight="1">
      <c r="A83" s="566" t="s">
        <v>686</v>
      </c>
      <c r="B83" s="567" t="s">
        <v>687</v>
      </c>
      <c r="C83" s="623">
        <v>634157</v>
      </c>
    </row>
    <row r="84" spans="1:3" ht="12" customHeight="1">
      <c r="A84" s="566" t="s">
        <v>688</v>
      </c>
      <c r="B84" s="624" t="s">
        <v>689</v>
      </c>
      <c r="C84" s="623">
        <v>12516</v>
      </c>
    </row>
    <row r="85" spans="1:3" ht="12" customHeight="1">
      <c r="A85" s="566" t="s">
        <v>690</v>
      </c>
      <c r="B85" s="625" t="s">
        <v>691</v>
      </c>
      <c r="C85" s="623">
        <v>456208</v>
      </c>
    </row>
    <row r="86" spans="1:3" ht="12" customHeight="1">
      <c r="A86" s="566" t="s">
        <v>692</v>
      </c>
      <c r="B86" s="567" t="s">
        <v>693</v>
      </c>
      <c r="C86" s="623"/>
    </row>
    <row r="87" spans="1:3" ht="12" customHeight="1">
      <c r="A87" s="566" t="s">
        <v>694</v>
      </c>
      <c r="B87" s="626" t="s">
        <v>695</v>
      </c>
      <c r="C87" s="623">
        <v>266156</v>
      </c>
    </row>
    <row r="88" spans="1:3" ht="12" customHeight="1">
      <c r="A88" s="566" t="s">
        <v>696</v>
      </c>
      <c r="B88" s="626" t="s">
        <v>697</v>
      </c>
      <c r="C88" s="623"/>
    </row>
    <row r="89" spans="1:3" ht="12" customHeight="1">
      <c r="A89" s="566" t="s">
        <v>698</v>
      </c>
      <c r="B89" s="627" t="s">
        <v>699</v>
      </c>
      <c r="C89" s="623">
        <v>89584</v>
      </c>
    </row>
    <row r="90" spans="1:3" ht="12" customHeight="1">
      <c r="A90" s="566" t="s">
        <v>700</v>
      </c>
      <c r="B90" s="627" t="s">
        <v>701</v>
      </c>
      <c r="C90" s="623">
        <v>38647</v>
      </c>
    </row>
    <row r="91" spans="1:3" ht="12" customHeight="1">
      <c r="A91" s="573" t="s">
        <v>702</v>
      </c>
      <c r="B91" s="628" t="s">
        <v>703</v>
      </c>
      <c r="C91" s="623"/>
    </row>
    <row r="92" spans="1:3" ht="12" customHeight="1">
      <c r="A92" s="566" t="s">
        <v>704</v>
      </c>
      <c r="B92" s="628" t="s">
        <v>705</v>
      </c>
      <c r="C92" s="623">
        <v>61821</v>
      </c>
    </row>
    <row r="93" spans="1:3" ht="12" customHeight="1" thickBot="1">
      <c r="A93" s="611" t="s">
        <v>706</v>
      </c>
      <c r="B93" s="629" t="s">
        <v>707</v>
      </c>
      <c r="C93" s="630"/>
    </row>
    <row r="94" spans="1:3" ht="12" customHeight="1" thickBot="1">
      <c r="A94" s="563" t="s">
        <v>138</v>
      </c>
      <c r="B94" s="631" t="s">
        <v>771</v>
      </c>
      <c r="C94" s="632">
        <f>SUM(C95:C101)</f>
        <v>45082</v>
      </c>
    </row>
    <row r="95" spans="1:3" ht="12" customHeight="1">
      <c r="A95" s="580" t="s">
        <v>563</v>
      </c>
      <c r="B95" s="567" t="s">
        <v>708</v>
      </c>
      <c r="C95" s="633">
        <v>26004</v>
      </c>
    </row>
    <row r="96" spans="1:3" ht="12" customHeight="1">
      <c r="A96" s="580" t="s">
        <v>565</v>
      </c>
      <c r="B96" s="567" t="s">
        <v>709</v>
      </c>
      <c r="C96" s="622"/>
    </row>
    <row r="97" spans="1:3" ht="12" customHeight="1">
      <c r="A97" s="580" t="s">
        <v>567</v>
      </c>
      <c r="B97" s="567" t="s">
        <v>710</v>
      </c>
      <c r="C97" s="622"/>
    </row>
    <row r="98" spans="1:3" ht="12" customHeight="1">
      <c r="A98" s="580" t="s">
        <v>569</v>
      </c>
      <c r="B98" s="567" t="s">
        <v>711</v>
      </c>
      <c r="C98" s="622"/>
    </row>
    <row r="99" spans="1:3" ht="12" customHeight="1">
      <c r="A99" s="580" t="s">
        <v>571</v>
      </c>
      <c r="B99" s="567" t="s">
        <v>712</v>
      </c>
      <c r="C99" s="622">
        <v>9252</v>
      </c>
    </row>
    <row r="100" spans="1:3" ht="24" customHeight="1">
      <c r="A100" s="580" t="s">
        <v>573</v>
      </c>
      <c r="B100" s="567" t="s">
        <v>713</v>
      </c>
      <c r="C100" s="622">
        <v>1633</v>
      </c>
    </row>
    <row r="101" spans="1:3" ht="12" customHeight="1">
      <c r="A101" s="580" t="s">
        <v>714</v>
      </c>
      <c r="B101" s="567" t="s">
        <v>715</v>
      </c>
      <c r="C101" s="622">
        <v>8193</v>
      </c>
    </row>
    <row r="102" spans="1:3" ht="12" customHeight="1">
      <c r="A102" s="580" t="s">
        <v>716</v>
      </c>
      <c r="B102" s="567" t="s">
        <v>717</v>
      </c>
      <c r="C102" s="622"/>
    </row>
    <row r="103" spans="1:3" ht="12" customHeight="1">
      <c r="A103" s="580" t="s">
        <v>718</v>
      </c>
      <c r="B103" s="626" t="s">
        <v>719</v>
      </c>
      <c r="C103" s="622">
        <v>8193</v>
      </c>
    </row>
    <row r="104" spans="1:3" ht="12" customHeight="1">
      <c r="A104" s="573" t="s">
        <v>720</v>
      </c>
      <c r="B104" s="626" t="s">
        <v>721</v>
      </c>
      <c r="C104" s="623"/>
    </row>
    <row r="105" spans="1:3" ht="12" customHeight="1" thickBot="1">
      <c r="A105" s="583" t="s">
        <v>722</v>
      </c>
      <c r="B105" s="626" t="s">
        <v>723</v>
      </c>
      <c r="C105" s="623"/>
    </row>
    <row r="106" spans="1:3" ht="12" customHeight="1" thickBot="1">
      <c r="A106" s="563" t="s">
        <v>140</v>
      </c>
      <c r="B106" s="631" t="s">
        <v>724</v>
      </c>
      <c r="C106" s="634"/>
    </row>
    <row r="107" spans="1:3" ht="12" customHeight="1" thickBot="1">
      <c r="A107" s="563" t="s">
        <v>142</v>
      </c>
      <c r="B107" s="631" t="s">
        <v>772</v>
      </c>
      <c r="C107" s="632">
        <f>SUM(C108:C109)</f>
        <v>52195</v>
      </c>
    </row>
    <row r="108" spans="1:3" ht="12" customHeight="1">
      <c r="A108" s="580" t="s">
        <v>725</v>
      </c>
      <c r="B108" s="581" t="s">
        <v>73</v>
      </c>
      <c r="C108" s="633">
        <v>37000</v>
      </c>
    </row>
    <row r="109" spans="1:3" ht="12" customHeight="1" thickBot="1">
      <c r="A109" s="566" t="s">
        <v>726</v>
      </c>
      <c r="B109" s="567" t="s">
        <v>727</v>
      </c>
      <c r="C109" s="622">
        <v>15195</v>
      </c>
    </row>
    <row r="110" spans="1:3" ht="12" customHeight="1" thickBot="1">
      <c r="A110" s="563" t="s">
        <v>144</v>
      </c>
      <c r="B110" s="635" t="s">
        <v>728</v>
      </c>
      <c r="C110" s="632">
        <f>+C80+C94+C106+C107</f>
        <v>2299267</v>
      </c>
    </row>
    <row r="111" spans="1:3" ht="12" customHeight="1" thickBot="1">
      <c r="A111" s="563" t="s">
        <v>146</v>
      </c>
      <c r="B111" s="631" t="s">
        <v>729</v>
      </c>
      <c r="C111" s="632">
        <f>SUM(C112,C121)</f>
        <v>442640</v>
      </c>
    </row>
    <row r="112" spans="1:3" ht="12" customHeight="1">
      <c r="A112" s="580" t="s">
        <v>610</v>
      </c>
      <c r="B112" s="586" t="s">
        <v>730</v>
      </c>
      <c r="C112" s="636">
        <f>SUM(C113:C120)</f>
        <v>379572</v>
      </c>
    </row>
    <row r="113" spans="1:3" ht="12" customHeight="1">
      <c r="A113" s="580" t="s">
        <v>612</v>
      </c>
      <c r="B113" s="609" t="s">
        <v>731</v>
      </c>
      <c r="C113" s="622"/>
    </row>
    <row r="114" spans="1:3" ht="12" customHeight="1">
      <c r="A114" s="580" t="s">
        <v>614</v>
      </c>
      <c r="B114" s="609" t="s">
        <v>732</v>
      </c>
      <c r="C114" s="622"/>
    </row>
    <row r="115" spans="1:3" ht="12" customHeight="1">
      <c r="A115" s="580" t="s">
        <v>616</v>
      </c>
      <c r="B115" s="609" t="s">
        <v>733</v>
      </c>
      <c r="C115" s="622">
        <v>379572</v>
      </c>
    </row>
    <row r="116" spans="1:3" ht="12" customHeight="1">
      <c r="A116" s="580" t="s">
        <v>618</v>
      </c>
      <c r="B116" s="609" t="s">
        <v>734</v>
      </c>
      <c r="C116" s="622"/>
    </row>
    <row r="117" spans="1:3" ht="12" customHeight="1">
      <c r="A117" s="580" t="s">
        <v>620</v>
      </c>
      <c r="B117" s="609" t="s">
        <v>735</v>
      </c>
      <c r="C117" s="622"/>
    </row>
    <row r="118" spans="1:3" ht="12" customHeight="1">
      <c r="A118" s="580" t="s">
        <v>736</v>
      </c>
      <c r="B118" s="609" t="s">
        <v>737</v>
      </c>
      <c r="C118" s="622"/>
    </row>
    <row r="119" spans="1:3" ht="12" customHeight="1">
      <c r="A119" s="580" t="s">
        <v>738</v>
      </c>
      <c r="B119" s="609" t="s">
        <v>739</v>
      </c>
      <c r="C119" s="622"/>
    </row>
    <row r="120" spans="1:3" ht="12" customHeight="1">
      <c r="A120" s="580" t="s">
        <v>740</v>
      </c>
      <c r="B120" s="609" t="s">
        <v>741</v>
      </c>
      <c r="C120" s="622"/>
    </row>
    <row r="121" spans="1:3" ht="12" customHeight="1">
      <c r="A121" s="580" t="s">
        <v>622</v>
      </c>
      <c r="B121" s="586" t="s">
        <v>742</v>
      </c>
      <c r="C121" s="636">
        <f>SUM(C122:C129)</f>
        <v>63068</v>
      </c>
    </row>
    <row r="122" spans="1:3" ht="12" customHeight="1">
      <c r="A122" s="580" t="s">
        <v>624</v>
      </c>
      <c r="B122" s="609" t="s">
        <v>731</v>
      </c>
      <c r="C122" s="622"/>
    </row>
    <row r="123" spans="1:3" ht="12" customHeight="1">
      <c r="A123" s="580" t="s">
        <v>625</v>
      </c>
      <c r="B123" s="609" t="s">
        <v>743</v>
      </c>
      <c r="C123" s="622"/>
    </row>
    <row r="124" spans="1:3" ht="12" customHeight="1">
      <c r="A124" s="580" t="s">
        <v>626</v>
      </c>
      <c r="B124" s="609" t="s">
        <v>733</v>
      </c>
      <c r="C124" s="622"/>
    </row>
    <row r="125" spans="1:3" ht="12" customHeight="1">
      <c r="A125" s="580" t="s">
        <v>627</v>
      </c>
      <c r="B125" s="609" t="s">
        <v>734</v>
      </c>
      <c r="C125" s="637">
        <v>63068</v>
      </c>
    </row>
    <row r="126" spans="1:3" ht="12" customHeight="1">
      <c r="A126" s="580" t="s">
        <v>628</v>
      </c>
      <c r="B126" s="609" t="s">
        <v>735</v>
      </c>
      <c r="C126" s="622"/>
    </row>
    <row r="127" spans="1:3" ht="12" customHeight="1">
      <c r="A127" s="580" t="s">
        <v>744</v>
      </c>
      <c r="B127" s="609" t="s">
        <v>745</v>
      </c>
      <c r="C127" s="623"/>
    </row>
    <row r="128" spans="1:3" ht="12" customHeight="1">
      <c r="A128" s="580" t="s">
        <v>746</v>
      </c>
      <c r="B128" s="609" t="s">
        <v>739</v>
      </c>
      <c r="C128" s="623"/>
    </row>
    <row r="129" spans="1:3" ht="12" customHeight="1" thickBot="1">
      <c r="A129" s="580" t="s">
        <v>747</v>
      </c>
      <c r="B129" s="609" t="s">
        <v>748</v>
      </c>
      <c r="C129" s="638"/>
    </row>
    <row r="130" spans="1:9" ht="15" customHeight="1" thickBot="1">
      <c r="A130" s="563" t="s">
        <v>149</v>
      </c>
      <c r="B130" s="639" t="s">
        <v>749</v>
      </c>
      <c r="C130" s="632">
        <f>SUM(C110,C111)</f>
        <v>2741907</v>
      </c>
      <c r="F130" s="596"/>
      <c r="G130" s="640"/>
      <c r="H130" s="640"/>
      <c r="I130" s="640"/>
    </row>
    <row r="131" spans="1:3" s="562" customFormat="1" ht="12.75" customHeight="1">
      <c r="A131" s="653"/>
      <c r="B131" s="653"/>
      <c r="C131" s="653"/>
    </row>
    <row r="133" spans="1:3" ht="15.75">
      <c r="A133" s="655" t="s">
        <v>750</v>
      </c>
      <c r="B133" s="655"/>
      <c r="C133" s="655"/>
    </row>
    <row r="134" spans="1:2" ht="16.5" thickBot="1">
      <c r="A134" s="654" t="s">
        <v>751</v>
      </c>
      <c r="B134" s="654"/>
    </row>
    <row r="135" spans="1:4" ht="23.25" customHeight="1" thickBot="1">
      <c r="A135" s="563">
        <v>1</v>
      </c>
      <c r="B135" s="631" t="s">
        <v>752</v>
      </c>
      <c r="C135" s="641">
        <f>+C53-C110</f>
        <v>-14435</v>
      </c>
      <c r="D135" s="642"/>
    </row>
    <row r="136" ht="15.75" hidden="1">
      <c r="C136" s="643"/>
    </row>
    <row r="137" spans="1:3" ht="33" customHeight="1">
      <c r="A137" s="656" t="s">
        <v>753</v>
      </c>
      <c r="B137" s="656"/>
      <c r="C137" s="656"/>
    </row>
    <row r="138" spans="1:2" ht="16.5" thickBot="1">
      <c r="A138" s="654" t="s">
        <v>754</v>
      </c>
      <c r="B138" s="654"/>
    </row>
    <row r="139" spans="1:3" ht="12" customHeight="1" thickBot="1">
      <c r="A139" s="563" t="s">
        <v>136</v>
      </c>
      <c r="B139" s="631" t="s">
        <v>773</v>
      </c>
      <c r="C139" s="644">
        <f>C140-C143</f>
        <v>-72640</v>
      </c>
    </row>
    <row r="140" spans="1:3" ht="12.75" customHeight="1">
      <c r="A140" s="570" t="s">
        <v>682</v>
      </c>
      <c r="B140" s="571" t="s">
        <v>755</v>
      </c>
      <c r="C140" s="645">
        <f>+C57</f>
        <v>370000</v>
      </c>
    </row>
    <row r="141" spans="1:3" ht="12.75" customHeight="1">
      <c r="A141" s="573" t="s">
        <v>756</v>
      </c>
      <c r="B141" s="574" t="s">
        <v>757</v>
      </c>
      <c r="C141" s="646">
        <f>+C58</f>
        <v>370000</v>
      </c>
    </row>
    <row r="142" spans="1:3" ht="12.75" customHeight="1">
      <c r="A142" s="573" t="s">
        <v>758</v>
      </c>
      <c r="B142" s="647" t="s">
        <v>759</v>
      </c>
      <c r="C142" s="648">
        <f>+C65</f>
        <v>0</v>
      </c>
    </row>
    <row r="143" spans="1:3" ht="12.75" customHeight="1">
      <c r="A143" s="583" t="s">
        <v>684</v>
      </c>
      <c r="B143" s="649" t="s">
        <v>760</v>
      </c>
      <c r="C143" s="650">
        <f>+C111</f>
        <v>442640</v>
      </c>
    </row>
    <row r="144" spans="1:3" ht="12.75" customHeight="1">
      <c r="A144" s="566" t="s">
        <v>761</v>
      </c>
      <c r="B144" s="567" t="s">
        <v>762</v>
      </c>
      <c r="C144" s="650">
        <f>+C112</f>
        <v>379572</v>
      </c>
    </row>
    <row r="145" spans="1:3" ht="12.75" customHeight="1" thickBot="1">
      <c r="A145" s="611" t="s">
        <v>763</v>
      </c>
      <c r="B145" s="651" t="s">
        <v>764</v>
      </c>
      <c r="C145" s="652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az 5/2012. (II.13.) önkormányzati rendelethez</oddHead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">
    <pageSetUpPr fitToPage="1"/>
  </sheetPr>
  <dimension ref="A1:D83"/>
  <sheetViews>
    <sheetView workbookViewId="0" topLeftCell="A1">
      <selection activeCell="A5" sqref="A5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54" t="s">
        <v>783</v>
      </c>
    </row>
    <row r="2" spans="1:2" ht="15.75" customHeight="1">
      <c r="A2" s="4" t="s">
        <v>471</v>
      </c>
      <c r="B2" s="9"/>
    </row>
    <row r="3" spans="1:2" ht="15.75" customHeight="1">
      <c r="A3" s="4" t="s">
        <v>18</v>
      </c>
      <c r="B3" s="9"/>
    </row>
    <row r="4" spans="1:2" ht="15.75" customHeight="1">
      <c r="A4" s="4" t="s">
        <v>496</v>
      </c>
      <c r="B4" s="9"/>
    </row>
    <row r="5" spans="1:2" ht="15.75" customHeight="1">
      <c r="A5" s="4"/>
      <c r="B5" s="9"/>
    </row>
    <row r="6" spans="1:2" ht="9.75" customHeight="1" thickBot="1">
      <c r="A6" s="1"/>
      <c r="B6" s="10" t="s">
        <v>0</v>
      </c>
    </row>
    <row r="7" spans="1:2" s="103" customFormat="1" ht="15.75" customHeight="1" thickBot="1">
      <c r="A7" s="153" t="s">
        <v>19</v>
      </c>
      <c r="B7" s="242" t="s">
        <v>70</v>
      </c>
    </row>
    <row r="8" spans="1:2" s="16" customFormat="1" ht="12.75" customHeight="1">
      <c r="A8" s="134" t="s">
        <v>128</v>
      </c>
      <c r="B8" s="243"/>
    </row>
    <row r="9" spans="1:2" s="16" customFormat="1" ht="12.75">
      <c r="A9" s="135" t="s">
        <v>129</v>
      </c>
      <c r="B9" s="136"/>
    </row>
    <row r="10" spans="1:2" s="16" customFormat="1" ht="12.75">
      <c r="A10" s="135" t="s">
        <v>122</v>
      </c>
      <c r="B10" s="136"/>
    </row>
    <row r="11" spans="1:2" s="16" customFormat="1" ht="12.75">
      <c r="A11" s="135" t="s">
        <v>123</v>
      </c>
      <c r="B11" s="136"/>
    </row>
    <row r="12" spans="1:2" s="16" customFormat="1" ht="12.75">
      <c r="A12" s="135" t="s">
        <v>124</v>
      </c>
      <c r="B12" s="136"/>
    </row>
    <row r="13" spans="1:2" s="16" customFormat="1" ht="12.75">
      <c r="A13" s="135" t="s">
        <v>251</v>
      </c>
      <c r="B13" s="136"/>
    </row>
    <row r="14" spans="1:2" s="16" customFormat="1" ht="12.75">
      <c r="A14" s="137" t="s">
        <v>340</v>
      </c>
      <c r="B14" s="136"/>
    </row>
    <row r="15" spans="1:2" s="16" customFormat="1" ht="12.75">
      <c r="A15" s="135" t="s">
        <v>89</v>
      </c>
      <c r="B15" s="136"/>
    </row>
    <row r="16" spans="1:2" s="16" customFormat="1" ht="12.75">
      <c r="A16" s="135" t="s">
        <v>20</v>
      </c>
      <c r="B16" s="136"/>
    </row>
    <row r="17" spans="1:2" s="16" customFormat="1" ht="12.75">
      <c r="A17" s="135" t="s">
        <v>339</v>
      </c>
      <c r="B17" s="136"/>
    </row>
    <row r="18" spans="1:2" s="16" customFormat="1" ht="12.75">
      <c r="A18" s="203" t="s">
        <v>262</v>
      </c>
      <c r="B18" s="136"/>
    </row>
    <row r="19" spans="1:2" s="24" customFormat="1" ht="12.75">
      <c r="A19" s="202" t="s">
        <v>130</v>
      </c>
      <c r="B19" s="138"/>
    </row>
    <row r="20" spans="1:2" s="24" customFormat="1" ht="12.75">
      <c r="A20" s="203" t="s">
        <v>361</v>
      </c>
      <c r="B20" s="138"/>
    </row>
    <row r="21" spans="1:2" s="24" customFormat="1" ht="12.75">
      <c r="A21" s="112" t="s">
        <v>362</v>
      </c>
      <c r="B21" s="138"/>
    </row>
    <row r="22" spans="1:2" s="16" customFormat="1" ht="12.75">
      <c r="A22" s="137" t="s">
        <v>279</v>
      </c>
      <c r="B22" s="136"/>
    </row>
    <row r="23" spans="1:2" s="16" customFormat="1" ht="12.75">
      <c r="A23" s="135" t="s">
        <v>86</v>
      </c>
      <c r="B23" s="136"/>
    </row>
    <row r="24" spans="1:2" s="16" customFormat="1" ht="12.75">
      <c r="A24" s="135" t="s">
        <v>349</v>
      </c>
      <c r="B24" s="490"/>
    </row>
    <row r="25" spans="1:2" s="16" customFormat="1" ht="12.75">
      <c r="A25" s="137" t="s">
        <v>281</v>
      </c>
      <c r="B25" s="138"/>
    </row>
    <row r="26" spans="1:2" s="16" customFormat="1" ht="12.75">
      <c r="A26" s="135" t="s">
        <v>303</v>
      </c>
      <c r="B26" s="461"/>
    </row>
    <row r="27" spans="1:2" s="16" customFormat="1" ht="12.75">
      <c r="A27" s="135" t="s">
        <v>341</v>
      </c>
      <c r="B27" s="138"/>
    </row>
    <row r="28" spans="1:2" s="16" customFormat="1" ht="12.75">
      <c r="A28" s="95" t="s">
        <v>356</v>
      </c>
      <c r="B28" s="138"/>
    </row>
    <row r="29" spans="1:2" s="16" customFormat="1" ht="12.75">
      <c r="A29" s="135" t="s">
        <v>125</v>
      </c>
      <c r="B29" s="461"/>
    </row>
    <row r="30" spans="1:2" s="16" customFormat="1" ht="12.75">
      <c r="A30" s="137" t="s">
        <v>304</v>
      </c>
      <c r="B30" s="136"/>
    </row>
    <row r="31" spans="1:2" s="16" customFormat="1" ht="12.75">
      <c r="A31" s="135" t="s">
        <v>21</v>
      </c>
      <c r="B31" s="136">
        <v>5000</v>
      </c>
    </row>
    <row r="32" spans="1:2" s="16" customFormat="1" ht="12.75">
      <c r="A32" s="241" t="s">
        <v>218</v>
      </c>
      <c r="B32" s="136"/>
    </row>
    <row r="33" spans="1:2" s="16" customFormat="1" ht="12.75">
      <c r="A33" s="135" t="s">
        <v>305</v>
      </c>
      <c r="B33" s="136">
        <v>7000</v>
      </c>
    </row>
    <row r="34" spans="1:2" s="16" customFormat="1" ht="12.75">
      <c r="A34" s="135" t="s">
        <v>74</v>
      </c>
      <c r="B34" s="136">
        <v>10000</v>
      </c>
    </row>
    <row r="35" spans="1:2" s="16" customFormat="1" ht="12.75">
      <c r="A35" s="135" t="s">
        <v>497</v>
      </c>
      <c r="B35" s="136">
        <v>155679</v>
      </c>
    </row>
    <row r="36" spans="1:2" s="16" customFormat="1" ht="12.75">
      <c r="A36" s="241" t="s">
        <v>219</v>
      </c>
      <c r="B36" s="136">
        <v>11811</v>
      </c>
    </row>
    <row r="37" spans="1:2" s="16" customFormat="1" ht="12.75">
      <c r="A37" s="135" t="s">
        <v>126</v>
      </c>
      <c r="B37" s="136">
        <v>2756</v>
      </c>
    </row>
    <row r="38" spans="1:2" s="16" customFormat="1" ht="12.75">
      <c r="A38" s="135" t="s">
        <v>75</v>
      </c>
      <c r="B38" s="136">
        <v>23500</v>
      </c>
    </row>
    <row r="39" spans="1:2" s="16" customFormat="1" ht="12.75">
      <c r="A39" s="135" t="s">
        <v>252</v>
      </c>
      <c r="B39" s="136">
        <v>2000</v>
      </c>
    </row>
    <row r="40" spans="1:2" s="16" customFormat="1" ht="12.75">
      <c r="A40" s="135" t="s">
        <v>23</v>
      </c>
      <c r="B40" s="136">
        <v>1700</v>
      </c>
    </row>
    <row r="41" spans="1:2" s="16" customFormat="1" ht="12.75">
      <c r="A41" s="135" t="s">
        <v>76</v>
      </c>
      <c r="B41" s="136">
        <v>3100</v>
      </c>
    </row>
    <row r="42" spans="1:2" s="16" customFormat="1" ht="12.75">
      <c r="A42" s="135" t="s">
        <v>77</v>
      </c>
      <c r="B42" s="136">
        <v>3900</v>
      </c>
    </row>
    <row r="43" spans="1:4" s="16" customFormat="1" ht="12.75">
      <c r="A43" s="135" t="s">
        <v>24</v>
      </c>
      <c r="B43" s="136">
        <v>3035</v>
      </c>
      <c r="D43" s="337"/>
    </row>
    <row r="44" spans="1:4" s="16" customFormat="1" ht="12.75">
      <c r="A44" s="241" t="s">
        <v>334</v>
      </c>
      <c r="B44" s="136">
        <v>35000</v>
      </c>
      <c r="D44" s="337"/>
    </row>
    <row r="45" spans="1:2" s="16" customFormat="1" ht="12.75">
      <c r="A45" s="241" t="s">
        <v>335</v>
      </c>
      <c r="B45" s="136">
        <v>400</v>
      </c>
    </row>
    <row r="46" spans="1:2" s="16" customFormat="1" ht="12.75">
      <c r="A46" s="95" t="s">
        <v>22</v>
      </c>
      <c r="B46" s="136">
        <v>1200</v>
      </c>
    </row>
    <row r="47" spans="1:4" s="16" customFormat="1" ht="12.75">
      <c r="A47" s="135" t="s">
        <v>72</v>
      </c>
      <c r="B47" s="136">
        <v>75</v>
      </c>
      <c r="D47" s="337"/>
    </row>
    <row r="48" spans="1:2" s="16" customFormat="1" ht="12.75">
      <c r="A48" s="137" t="s">
        <v>278</v>
      </c>
      <c r="B48" s="136"/>
    </row>
    <row r="49" spans="1:2" s="16" customFormat="1" ht="12.75">
      <c r="A49" s="135" t="s">
        <v>220</v>
      </c>
      <c r="B49" s="136"/>
    </row>
    <row r="50" spans="1:2" s="289" customFormat="1" ht="12.75">
      <c r="A50" s="137" t="s">
        <v>258</v>
      </c>
      <c r="B50" s="288"/>
    </row>
    <row r="51" spans="1:2" s="16" customFormat="1" ht="12.75">
      <c r="A51" s="135" t="s">
        <v>221</v>
      </c>
      <c r="B51" s="136"/>
    </row>
    <row r="52" spans="1:2" s="16" customFormat="1" ht="12.75">
      <c r="A52" s="137" t="s">
        <v>350</v>
      </c>
      <c r="B52" s="136"/>
    </row>
    <row r="53" spans="1:2" s="16" customFormat="1" ht="12.75">
      <c r="A53" s="240" t="s">
        <v>217</v>
      </c>
      <c r="B53" s="136"/>
    </row>
    <row r="54" spans="1:2" s="16" customFormat="1" ht="12.75">
      <c r="A54" s="135" t="s">
        <v>84</v>
      </c>
      <c r="B54" s="136"/>
    </row>
    <row r="55" spans="1:2" s="16" customFormat="1" ht="12.75">
      <c r="A55" s="137" t="s">
        <v>351</v>
      </c>
      <c r="B55" s="141"/>
    </row>
    <row r="56" spans="1:2" s="16" customFormat="1" ht="12.75">
      <c r="A56" s="240" t="s">
        <v>216</v>
      </c>
      <c r="B56" s="136"/>
    </row>
    <row r="57" spans="1:2" s="16" customFormat="1" ht="12.75">
      <c r="A57" s="240" t="s">
        <v>253</v>
      </c>
      <c r="B57" s="136"/>
    </row>
    <row r="58" spans="1:2" s="16" customFormat="1" ht="12.75">
      <c r="A58" s="240" t="s">
        <v>352</v>
      </c>
      <c r="B58" s="136"/>
    </row>
    <row r="59" spans="1:2" s="16" customFormat="1" ht="12.75">
      <c r="A59" s="137" t="s">
        <v>127</v>
      </c>
      <c r="B59" s="136"/>
    </row>
    <row r="60" spans="1:2" s="16" customFormat="1" ht="12.75">
      <c r="A60" s="135" t="s">
        <v>254</v>
      </c>
      <c r="B60" s="136"/>
    </row>
    <row r="61" spans="1:2" s="16" customFormat="1" ht="12.75">
      <c r="A61" s="95" t="s">
        <v>306</v>
      </c>
      <c r="B61" s="136"/>
    </row>
    <row r="62" spans="1:2" s="45" customFormat="1" ht="12.75">
      <c r="A62" s="135" t="s">
        <v>255</v>
      </c>
      <c r="B62" s="136"/>
    </row>
    <row r="63" spans="1:2" s="45" customFormat="1" ht="13.5" thickBot="1">
      <c r="A63" s="298"/>
      <c r="B63" s="299"/>
    </row>
    <row r="64" spans="1:2" s="338" customFormat="1" ht="13.5" thickBot="1">
      <c r="A64" s="139" t="s">
        <v>3</v>
      </c>
      <c r="B64" s="140">
        <f>SUM(B8:B63)</f>
        <v>266156</v>
      </c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7"/>
  <dimension ref="A1:F27"/>
  <sheetViews>
    <sheetView workbookViewId="0" topLeftCell="A1">
      <selection activeCell="D23" sqref="D23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7"/>
      <c r="B1" s="7"/>
      <c r="C1" s="7"/>
      <c r="D1" s="35" t="s">
        <v>504</v>
      </c>
    </row>
    <row r="2" spans="1:4" ht="15.75">
      <c r="A2" s="7"/>
      <c r="B2" s="7"/>
      <c r="C2" s="7"/>
      <c r="D2" s="36" t="s">
        <v>784</v>
      </c>
    </row>
    <row r="3" spans="1:4" ht="15.75">
      <c r="A3" s="7"/>
      <c r="B3" s="7"/>
      <c r="C3" s="7"/>
      <c r="D3" s="35" t="s">
        <v>28</v>
      </c>
    </row>
    <row r="4" spans="1:4" ht="15.75">
      <c r="A4" s="7"/>
      <c r="B4" s="7"/>
      <c r="C4" s="7"/>
      <c r="D4" s="11"/>
    </row>
    <row r="5" spans="1:4" ht="15.75">
      <c r="A5" s="7"/>
      <c r="B5" s="7"/>
      <c r="C5" s="7"/>
      <c r="D5" s="11"/>
    </row>
    <row r="6" spans="1:4" ht="15.75">
      <c r="A6" s="7"/>
      <c r="B6" s="7"/>
      <c r="C6" s="7"/>
      <c r="D6" s="8"/>
    </row>
    <row r="7" spans="1:4" ht="19.5">
      <c r="A7" s="4" t="s">
        <v>50</v>
      </c>
      <c r="B7" s="4"/>
      <c r="C7" s="4"/>
      <c r="D7" s="15"/>
    </row>
    <row r="8" spans="1:4" ht="19.5">
      <c r="A8" s="4" t="s">
        <v>468</v>
      </c>
      <c r="B8" s="4"/>
      <c r="C8" s="4"/>
      <c r="D8" s="15"/>
    </row>
    <row r="9" spans="1:4" ht="19.5">
      <c r="A9" s="4"/>
      <c r="B9" s="4"/>
      <c r="C9" s="4"/>
      <c r="D9" s="15"/>
    </row>
    <row r="10" spans="1:4" ht="19.5">
      <c r="A10" s="4"/>
      <c r="B10" s="4"/>
      <c r="C10" s="4"/>
      <c r="D10" s="15"/>
    </row>
    <row r="11" spans="1:4" ht="19.5">
      <c r="A11" s="4"/>
      <c r="B11" s="4"/>
      <c r="C11" s="4"/>
      <c r="D11" s="15"/>
    </row>
    <row r="12" spans="1:4" ht="19.5">
      <c r="A12" s="4"/>
      <c r="B12" s="4"/>
      <c r="C12" s="4"/>
      <c r="D12" s="15"/>
    </row>
    <row r="13" spans="1:4" ht="16.5" thickBot="1">
      <c r="A13" s="7"/>
      <c r="B13" s="7"/>
      <c r="C13" s="7"/>
      <c r="D13" s="12" t="s">
        <v>0</v>
      </c>
    </row>
    <row r="14" spans="1:4" s="103" customFormat="1" ht="33" customHeight="1" thickBot="1">
      <c r="A14" s="104" t="s">
        <v>2</v>
      </c>
      <c r="B14" s="105"/>
      <c r="C14" s="106"/>
      <c r="D14" s="107" t="s">
        <v>70</v>
      </c>
    </row>
    <row r="15" spans="1:6" ht="15.75">
      <c r="A15" s="50" t="s">
        <v>73</v>
      </c>
      <c r="B15" s="51"/>
      <c r="C15" s="52"/>
      <c r="D15" s="498">
        <v>37000</v>
      </c>
      <c r="E15" s="5"/>
      <c r="F15" s="5"/>
    </row>
    <row r="16" spans="1:6" ht="15.75">
      <c r="A16" s="42" t="s">
        <v>51</v>
      </c>
      <c r="B16" s="41"/>
      <c r="C16" s="53"/>
      <c r="D16" s="92"/>
      <c r="E16" s="5"/>
      <c r="F16" s="5"/>
    </row>
    <row r="17" spans="1:6" ht="12.75">
      <c r="A17" s="94" t="s">
        <v>257</v>
      </c>
      <c r="B17" s="47"/>
      <c r="C17" s="93"/>
      <c r="D17" s="499">
        <v>3000</v>
      </c>
      <c r="E17" s="39"/>
      <c r="F17" s="48"/>
    </row>
    <row r="18" spans="1:6" ht="12.75">
      <c r="A18" s="94" t="s">
        <v>256</v>
      </c>
      <c r="B18" s="47"/>
      <c r="C18" s="93"/>
      <c r="D18" s="91">
        <v>5000</v>
      </c>
      <c r="E18" s="49"/>
      <c r="F18" s="48"/>
    </row>
    <row r="19" spans="1:6" ht="12.75">
      <c r="A19" s="94" t="s">
        <v>357</v>
      </c>
      <c r="B19" s="47"/>
      <c r="C19" s="93"/>
      <c r="D19" s="499">
        <v>3000</v>
      </c>
      <c r="E19" s="49"/>
      <c r="F19" s="48"/>
    </row>
    <row r="20" spans="1:6" ht="12.75">
      <c r="A20" s="201" t="s">
        <v>302</v>
      </c>
      <c r="B20" s="47"/>
      <c r="C20" s="93"/>
      <c r="D20" s="91">
        <v>2925</v>
      </c>
      <c r="E20" s="49"/>
      <c r="F20" s="48"/>
    </row>
    <row r="21" spans="1:6" ht="12.75">
      <c r="A21" s="94" t="s">
        <v>358</v>
      </c>
      <c r="B21" s="47"/>
      <c r="C21" s="93"/>
      <c r="D21" s="91">
        <v>1270</v>
      </c>
      <c r="E21" s="49"/>
      <c r="F21" s="48"/>
    </row>
    <row r="22" spans="1:6" ht="12.75">
      <c r="A22" s="342"/>
      <c r="B22" s="47"/>
      <c r="C22" s="93"/>
      <c r="D22" s="91"/>
      <c r="E22" s="49"/>
      <c r="F22" s="48"/>
    </row>
    <row r="23" spans="1:6" ht="12.75">
      <c r="A23" s="344"/>
      <c r="B23" s="47"/>
      <c r="C23" s="93"/>
      <c r="D23" s="343"/>
      <c r="E23" s="49"/>
      <c r="F23" s="48"/>
    </row>
    <row r="24" spans="1:6" ht="12.75">
      <c r="A24" s="94"/>
      <c r="B24" s="47"/>
      <c r="C24" s="93"/>
      <c r="D24" s="91"/>
      <c r="E24" s="49"/>
      <c r="F24" s="48"/>
    </row>
    <row r="25" spans="1:4" ht="15.75">
      <c r="A25" s="42" t="s">
        <v>52</v>
      </c>
      <c r="B25" s="40"/>
      <c r="C25" s="54"/>
      <c r="D25" s="308">
        <f>SUM(D17:D24)</f>
        <v>15195</v>
      </c>
    </row>
    <row r="26" spans="1:4" ht="15.75">
      <c r="A26" s="42"/>
      <c r="B26" s="40"/>
      <c r="C26" s="54"/>
      <c r="D26" s="54"/>
    </row>
    <row r="27" spans="1:4" ht="16.5" thickBot="1">
      <c r="A27" s="43" t="s">
        <v>53</v>
      </c>
      <c r="B27" s="44"/>
      <c r="C27" s="55"/>
      <c r="D27" s="309">
        <f>SUM(D15,D25)</f>
        <v>52195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4">
    <pageSetUpPr fitToPage="1"/>
  </sheetPr>
  <dimension ref="A2:G41"/>
  <sheetViews>
    <sheetView workbookViewId="0" topLeftCell="A1">
      <selection activeCell="A3" sqref="A3"/>
    </sheetView>
  </sheetViews>
  <sheetFormatPr defaultColWidth="9.140625" defaultRowHeight="12.75"/>
  <cols>
    <col min="1" max="1" width="60.140625" style="0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2.00390625" style="5" bestFit="1" customWidth="1"/>
  </cols>
  <sheetData>
    <row r="2" spans="1:6" ht="15.75">
      <c r="A2" s="7"/>
      <c r="B2" s="7"/>
      <c r="C2" s="7"/>
      <c r="D2" s="7"/>
      <c r="E2" s="658" t="s">
        <v>557</v>
      </c>
      <c r="F2" s="658"/>
    </row>
    <row r="3" spans="1:6" ht="15.75">
      <c r="A3" s="7"/>
      <c r="B3" s="7"/>
      <c r="C3" s="7"/>
      <c r="D3" s="555" t="s">
        <v>785</v>
      </c>
      <c r="E3" s="555"/>
      <c r="F3" s="555"/>
    </row>
    <row r="4" spans="1:6" ht="15.75">
      <c r="A4" s="7"/>
      <c r="B4" s="7"/>
      <c r="C4" s="7"/>
      <c r="D4" s="7"/>
      <c r="F4" s="420"/>
    </row>
    <row r="5" spans="1:6" ht="15.75">
      <c r="A5" s="7"/>
      <c r="B5" s="7"/>
      <c r="C5" s="7"/>
      <c r="D5" s="7"/>
      <c r="F5" s="420"/>
    </row>
    <row r="6" spans="1:6" ht="15.75">
      <c r="A6" s="7"/>
      <c r="B6" s="7"/>
      <c r="C6" s="7"/>
      <c r="D6" s="7"/>
      <c r="E6" s="20"/>
      <c r="F6" s="9"/>
    </row>
    <row r="7" spans="1:6" ht="19.5">
      <c r="A7" s="4" t="s">
        <v>446</v>
      </c>
      <c r="B7" s="4"/>
      <c r="C7" s="421"/>
      <c r="D7" s="421"/>
      <c r="E7" s="421"/>
      <c r="F7" s="421"/>
    </row>
    <row r="8" spans="1:6" ht="15.75">
      <c r="A8" s="7"/>
      <c r="B8" s="7"/>
      <c r="C8" s="7"/>
      <c r="D8" s="7"/>
      <c r="E8" s="7"/>
      <c r="F8" s="7"/>
    </row>
    <row r="9" spans="1:6" ht="15.75">
      <c r="A9" s="7"/>
      <c r="B9" s="7"/>
      <c r="C9" s="7"/>
      <c r="D9" s="7"/>
      <c r="E9" s="422"/>
      <c r="F9" s="7"/>
    </row>
    <row r="10" spans="1:6" ht="15.75">
      <c r="A10" s="7"/>
      <c r="B10" s="7"/>
      <c r="C10" s="7"/>
      <c r="D10" s="7"/>
      <c r="E10" s="7"/>
      <c r="F10" s="7"/>
    </row>
    <row r="11" spans="1:6" ht="16.5" thickBot="1">
      <c r="A11" s="7"/>
      <c r="B11" s="7"/>
      <c r="C11" s="7"/>
      <c r="D11" s="7"/>
      <c r="E11" s="7"/>
      <c r="F11" s="423" t="s">
        <v>133</v>
      </c>
    </row>
    <row r="12" spans="1:6" ht="15.75">
      <c r="A12" s="709" t="s">
        <v>2</v>
      </c>
      <c r="B12" s="707" t="s">
        <v>469</v>
      </c>
      <c r="C12" s="424" t="s">
        <v>447</v>
      </c>
      <c r="D12" s="425"/>
      <c r="E12" s="425"/>
      <c r="F12" s="426"/>
    </row>
    <row r="13" spans="1:7" ht="32.25" customHeight="1" thickBot="1">
      <c r="A13" s="710"/>
      <c r="B13" s="708"/>
      <c r="C13" s="427" t="s">
        <v>470</v>
      </c>
      <c r="D13" s="500" t="s">
        <v>486</v>
      </c>
      <c r="E13" s="500" t="s">
        <v>487</v>
      </c>
      <c r="F13" s="501" t="s">
        <v>488</v>
      </c>
      <c r="G13" s="428"/>
    </row>
    <row r="14" spans="1:7" ht="19.5" customHeight="1">
      <c r="A14" s="19" t="s">
        <v>448</v>
      </c>
      <c r="B14" s="429">
        <v>323997</v>
      </c>
      <c r="C14" s="429">
        <v>24928</v>
      </c>
      <c r="D14" s="430">
        <v>49856</v>
      </c>
      <c r="E14" s="430">
        <v>99712</v>
      </c>
      <c r="F14" s="431">
        <v>149501</v>
      </c>
      <c r="G14" s="432"/>
    </row>
    <row r="15" spans="1:7" ht="19.5" customHeight="1">
      <c r="A15" s="436" t="s">
        <v>449</v>
      </c>
      <c r="B15" s="437">
        <v>37140</v>
      </c>
      <c r="C15" s="437">
        <v>37140</v>
      </c>
      <c r="D15" s="438"/>
      <c r="E15" s="438"/>
      <c r="F15" s="439"/>
      <c r="G15" s="435"/>
    </row>
    <row r="16" spans="1:7" ht="19.5" customHeight="1">
      <c r="A16" s="436" t="s">
        <v>450</v>
      </c>
      <c r="B16" s="437">
        <v>81003</v>
      </c>
      <c r="C16" s="437">
        <v>1000</v>
      </c>
      <c r="D16" s="438"/>
      <c r="E16" s="438">
        <v>80003</v>
      </c>
      <c r="F16" s="439"/>
      <c r="G16" s="435"/>
    </row>
    <row r="17" spans="1:7" ht="33.75" customHeight="1">
      <c r="A17" s="440" t="s">
        <v>489</v>
      </c>
      <c r="B17" s="433">
        <v>23444</v>
      </c>
      <c r="C17" s="433">
        <v>0</v>
      </c>
      <c r="D17" s="434">
        <v>2821</v>
      </c>
      <c r="E17" s="434">
        <v>6448</v>
      </c>
      <c r="F17" s="434">
        <v>18519</v>
      </c>
      <c r="G17" s="435"/>
    </row>
    <row r="18" spans="1:7" ht="36" customHeight="1">
      <c r="A18" s="440" t="s">
        <v>490</v>
      </c>
      <c r="B18" s="433">
        <v>7208</v>
      </c>
      <c r="C18" s="433">
        <v>0</v>
      </c>
      <c r="D18" s="434">
        <v>910</v>
      </c>
      <c r="E18" s="434">
        <v>2080</v>
      </c>
      <c r="F18" s="434">
        <v>5979</v>
      </c>
      <c r="G18" s="435"/>
    </row>
    <row r="19" spans="1:7" ht="19.5" customHeight="1">
      <c r="A19" s="451" t="s">
        <v>451</v>
      </c>
      <c r="B19" s="433">
        <v>379572</v>
      </c>
      <c r="C19" s="433">
        <v>379572</v>
      </c>
      <c r="D19" s="434"/>
      <c r="E19" s="434"/>
      <c r="F19" s="434"/>
      <c r="G19" s="435"/>
    </row>
    <row r="20" spans="1:7" ht="19.5" customHeight="1" thickBot="1">
      <c r="A20" s="452" t="s">
        <v>452</v>
      </c>
      <c r="B20" s="437">
        <v>0</v>
      </c>
      <c r="C20" s="437">
        <v>0</v>
      </c>
      <c r="D20" s="438"/>
      <c r="E20" s="438"/>
      <c r="F20" s="438"/>
      <c r="G20" s="435"/>
    </row>
    <row r="21" spans="1:7" s="103" customFormat="1" ht="38.25" customHeight="1" thickBot="1">
      <c r="A21" s="441" t="s">
        <v>1</v>
      </c>
      <c r="B21" s="442">
        <f>SUM(B14:B20)</f>
        <v>852364</v>
      </c>
      <c r="C21" s="442">
        <f>SUM(C14:C20)</f>
        <v>442640</v>
      </c>
      <c r="D21" s="442">
        <f>SUM(D14:D19)</f>
        <v>53587</v>
      </c>
      <c r="E21" s="442">
        <f>SUM(E14:E19)</f>
        <v>188243</v>
      </c>
      <c r="F21" s="453">
        <f>SUM(F14:F19)</f>
        <v>173999</v>
      </c>
      <c r="G21" s="443"/>
    </row>
    <row r="22" spans="1:6" ht="15.75">
      <c r="A22" s="7"/>
      <c r="B22" s="7"/>
      <c r="C22" s="7"/>
      <c r="D22" s="7"/>
      <c r="E22" s="7"/>
      <c r="F22" s="7"/>
    </row>
    <row r="23" ht="15.75">
      <c r="A23" s="444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</sheetData>
  <mergeCells count="4">
    <mergeCell ref="B12:B13"/>
    <mergeCell ref="A12:A13"/>
    <mergeCell ref="D3:F3"/>
    <mergeCell ref="E2:F2"/>
  </mergeCells>
  <printOptions horizontalCentered="1"/>
  <pageMargins left="0.7874015748031497" right="0.7874015748031497" top="0.984251968503937" bottom="0.984251968503937" header="0.5118110236220472" footer="0.9055118110236221"/>
  <pageSetup fitToHeight="1" fitToWidth="1"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8">
    <pageSetUpPr fitToPage="1"/>
  </sheetPr>
  <dimension ref="A1:O33"/>
  <sheetViews>
    <sheetView zoomScale="95" zoomScaleNormal="95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4" sqref="E24"/>
    </sheetView>
  </sheetViews>
  <sheetFormatPr defaultColWidth="9.140625" defaultRowHeight="12.75"/>
  <cols>
    <col min="1" max="1" width="54.00390625" style="25" customWidth="1"/>
    <col min="2" max="2" width="7.8515625" style="25" bestFit="1" customWidth="1"/>
    <col min="3" max="12" width="6.7109375" style="25" customWidth="1"/>
    <col min="13" max="13" width="7.00390625" style="25" customWidth="1"/>
    <col min="14" max="14" width="7.7109375" style="25" customWidth="1"/>
    <col min="15" max="15" width="10.421875" style="0" bestFit="1" customWidth="1"/>
  </cols>
  <sheetData>
    <row r="1" spans="9:14" ht="12.75">
      <c r="I1" s="555" t="s">
        <v>505</v>
      </c>
      <c r="J1" s="555"/>
      <c r="K1" s="555"/>
      <c r="L1" s="555"/>
      <c r="M1" s="555"/>
      <c r="N1" s="38"/>
    </row>
    <row r="2" spans="9:15" ht="12.75">
      <c r="I2" s="555" t="s">
        <v>786</v>
      </c>
      <c r="J2" s="555"/>
      <c r="K2" s="555"/>
      <c r="L2" s="555"/>
      <c r="M2" s="555"/>
      <c r="O2" s="13"/>
    </row>
    <row r="3" spans="1:14" ht="18.75">
      <c r="A3" s="34" t="s">
        <v>462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8.75">
      <c r="A4" s="34" t="s">
        <v>54</v>
      </c>
      <c r="B4" s="34"/>
      <c r="C4" s="34"/>
      <c r="D4" s="34"/>
      <c r="E4" s="34"/>
      <c r="F4" s="34"/>
      <c r="G4" s="34"/>
      <c r="H4" s="34"/>
      <c r="I4" s="34"/>
      <c r="J4" s="34"/>
      <c r="K4" s="478"/>
      <c r="L4" s="34"/>
      <c r="M4" s="34"/>
      <c r="N4" s="34"/>
    </row>
    <row r="5" ht="13.5" thickBot="1">
      <c r="A5" s="26"/>
    </row>
    <row r="6" spans="1:14" ht="12.75">
      <c r="A6" s="146" t="s">
        <v>2</v>
      </c>
      <c r="B6" s="27" t="s">
        <v>71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 ht="13.5" thickBot="1">
      <c r="A7" s="147"/>
      <c r="B7" s="97" t="s">
        <v>55</v>
      </c>
      <c r="C7" s="98" t="s">
        <v>56</v>
      </c>
      <c r="D7" s="98" t="s">
        <v>57</v>
      </c>
      <c r="E7" s="98" t="s">
        <v>58</v>
      </c>
      <c r="F7" s="98" t="s">
        <v>59</v>
      </c>
      <c r="G7" s="98" t="s">
        <v>60</v>
      </c>
      <c r="H7" s="98" t="s">
        <v>61</v>
      </c>
      <c r="I7" s="98" t="s">
        <v>62</v>
      </c>
      <c r="J7" s="98" t="s">
        <v>63</v>
      </c>
      <c r="K7" s="98" t="s">
        <v>64</v>
      </c>
      <c r="L7" s="98" t="s">
        <v>65</v>
      </c>
      <c r="M7" s="98" t="s">
        <v>66</v>
      </c>
      <c r="N7" s="99" t="s">
        <v>27</v>
      </c>
    </row>
    <row r="8" spans="1:14" ht="22.5">
      <c r="A8" s="30" t="s">
        <v>30</v>
      </c>
      <c r="B8" s="148">
        <v>20000</v>
      </c>
      <c r="C8" s="142">
        <v>20000</v>
      </c>
      <c r="D8" s="142">
        <v>21000</v>
      </c>
      <c r="E8" s="142">
        <v>20000</v>
      </c>
      <c r="F8" s="142">
        <v>20000</v>
      </c>
      <c r="G8" s="142">
        <v>7000</v>
      </c>
      <c r="H8" s="142">
        <v>3000</v>
      </c>
      <c r="I8" s="142">
        <v>3000</v>
      </c>
      <c r="J8" s="142">
        <v>20000</v>
      </c>
      <c r="K8" s="142">
        <v>21000</v>
      </c>
      <c r="L8" s="142">
        <v>20000</v>
      </c>
      <c r="M8" s="142">
        <v>19579</v>
      </c>
      <c r="N8" s="143">
        <f aca="true" t="shared" si="0" ref="N8:N20">SUM(B8:M8)</f>
        <v>194579</v>
      </c>
    </row>
    <row r="9" spans="1:14" ht="12.75">
      <c r="A9" s="31" t="s">
        <v>31</v>
      </c>
      <c r="B9" s="148">
        <v>7400</v>
      </c>
      <c r="C9" s="142">
        <v>7600</v>
      </c>
      <c r="D9" s="142">
        <v>160000</v>
      </c>
      <c r="E9" s="142">
        <v>10000</v>
      </c>
      <c r="F9" s="142">
        <v>7500</v>
      </c>
      <c r="G9" s="142">
        <v>7500</v>
      </c>
      <c r="H9" s="142">
        <v>7600</v>
      </c>
      <c r="I9" s="142">
        <v>7000</v>
      </c>
      <c r="J9" s="142">
        <v>160000</v>
      </c>
      <c r="K9" s="142">
        <v>8000</v>
      </c>
      <c r="L9" s="142">
        <v>7880</v>
      </c>
      <c r="M9" s="142">
        <v>22000</v>
      </c>
      <c r="N9" s="143">
        <f t="shared" si="0"/>
        <v>412480</v>
      </c>
    </row>
    <row r="10" spans="1:14" ht="22.5">
      <c r="A10" s="31" t="s">
        <v>32</v>
      </c>
      <c r="B10" s="148">
        <v>122900</v>
      </c>
      <c r="C10" s="142">
        <v>123000</v>
      </c>
      <c r="D10" s="142">
        <v>123000</v>
      </c>
      <c r="E10" s="142">
        <v>122900</v>
      </c>
      <c r="F10" s="142">
        <v>123000</v>
      </c>
      <c r="G10" s="142">
        <v>122900</v>
      </c>
      <c r="H10" s="142">
        <v>123000</v>
      </c>
      <c r="I10" s="142">
        <v>135000</v>
      </c>
      <c r="J10" s="142">
        <v>123000</v>
      </c>
      <c r="K10" s="142">
        <v>125000</v>
      </c>
      <c r="L10" s="142">
        <v>115000</v>
      </c>
      <c r="M10" s="142">
        <v>116236</v>
      </c>
      <c r="N10" s="143">
        <f t="shared" si="0"/>
        <v>1474936</v>
      </c>
    </row>
    <row r="11" spans="1:14" ht="12.75">
      <c r="A11" s="31" t="s">
        <v>33</v>
      </c>
      <c r="B11" s="148">
        <v>12700</v>
      </c>
      <c r="C11" s="142">
        <v>15899</v>
      </c>
      <c r="D11" s="142">
        <v>13000</v>
      </c>
      <c r="E11" s="142">
        <v>13000</v>
      </c>
      <c r="F11" s="142">
        <v>12700</v>
      </c>
      <c r="G11" s="142">
        <v>12700</v>
      </c>
      <c r="H11" s="142">
        <v>13000</v>
      </c>
      <c r="I11" s="142">
        <v>12200</v>
      </c>
      <c r="J11" s="142">
        <v>12500</v>
      </c>
      <c r="K11" s="142">
        <v>12700</v>
      </c>
      <c r="L11" s="142">
        <v>12700</v>
      </c>
      <c r="M11" s="142">
        <v>12705</v>
      </c>
      <c r="N11" s="143">
        <f t="shared" si="0"/>
        <v>155804</v>
      </c>
    </row>
    <row r="12" spans="1:14" ht="12.75">
      <c r="A12" s="31" t="s">
        <v>34</v>
      </c>
      <c r="B12" s="148">
        <v>370000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3">
        <f t="shared" si="0"/>
        <v>370000</v>
      </c>
    </row>
    <row r="13" spans="1:14" ht="12.75">
      <c r="A13" s="31" t="s">
        <v>336</v>
      </c>
      <c r="B13" s="148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>
        <f t="shared" si="0"/>
        <v>0</v>
      </c>
    </row>
    <row r="14" spans="1:14" ht="12.75">
      <c r="A14" s="31" t="s">
        <v>44</v>
      </c>
      <c r="B14" s="148">
        <v>16900</v>
      </c>
      <c r="C14" s="142"/>
      <c r="D14" s="142"/>
      <c r="E14" s="142"/>
      <c r="F14" s="144"/>
      <c r="G14" s="142"/>
      <c r="H14" s="142"/>
      <c r="I14" s="142"/>
      <c r="J14" s="142"/>
      <c r="K14" s="142"/>
      <c r="L14" s="142"/>
      <c r="M14" s="142"/>
      <c r="N14" s="143">
        <f t="shared" si="0"/>
        <v>16900</v>
      </c>
    </row>
    <row r="15" spans="1:14" ht="12.75">
      <c r="A15" s="31" t="s">
        <v>40</v>
      </c>
      <c r="B15" s="148"/>
      <c r="C15" s="142"/>
      <c r="D15" s="142"/>
      <c r="E15" s="142"/>
      <c r="F15" s="142"/>
      <c r="G15" s="142"/>
      <c r="H15" s="142">
        <v>5000</v>
      </c>
      <c r="I15" s="142"/>
      <c r="J15" s="142"/>
      <c r="K15" s="142"/>
      <c r="L15" s="142"/>
      <c r="M15" s="142"/>
      <c r="N15" s="143">
        <f t="shared" si="0"/>
        <v>5000</v>
      </c>
    </row>
    <row r="16" spans="1:14" ht="12.75">
      <c r="A16" s="31" t="s">
        <v>41</v>
      </c>
      <c r="B16" s="148">
        <v>1200</v>
      </c>
      <c r="C16" s="142">
        <v>4140</v>
      </c>
      <c r="D16" s="142">
        <v>2500</v>
      </c>
      <c r="E16" s="142">
        <v>1200</v>
      </c>
      <c r="F16" s="142">
        <v>12000</v>
      </c>
      <c r="G16" s="142">
        <v>1200</v>
      </c>
      <c r="H16" s="142">
        <v>1300</v>
      </c>
      <c r="I16" s="142">
        <v>1200</v>
      </c>
      <c r="J16" s="142">
        <v>2200</v>
      </c>
      <c r="K16" s="142">
        <v>1140</v>
      </c>
      <c r="L16" s="142">
        <v>2432</v>
      </c>
      <c r="M16" s="142">
        <v>10076</v>
      </c>
      <c r="N16" s="143">
        <f t="shared" si="0"/>
        <v>40588</v>
      </c>
    </row>
    <row r="17" spans="1:14" ht="12.75">
      <c r="A17" s="31" t="s">
        <v>42</v>
      </c>
      <c r="B17" s="148"/>
      <c r="C17" s="142"/>
      <c r="D17" s="142"/>
      <c r="E17" s="142">
        <v>1445</v>
      </c>
      <c r="F17" s="142"/>
      <c r="G17" s="142"/>
      <c r="H17" s="142"/>
      <c r="I17" s="142"/>
      <c r="J17" s="142"/>
      <c r="K17" s="142"/>
      <c r="L17" s="142"/>
      <c r="M17" s="142"/>
      <c r="N17" s="143">
        <f t="shared" si="0"/>
        <v>1445</v>
      </c>
    </row>
    <row r="18" spans="1:14" ht="12.75">
      <c r="A18" s="31" t="s">
        <v>43</v>
      </c>
      <c r="B18" s="148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3">
        <f t="shared" si="0"/>
        <v>0</v>
      </c>
    </row>
    <row r="19" spans="1:14" ht="12.75">
      <c r="A19" s="31" t="s">
        <v>222</v>
      </c>
      <c r="B19" s="14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>
        <f t="shared" si="0"/>
        <v>0</v>
      </c>
    </row>
    <row r="20" spans="1:14" ht="12.75">
      <c r="A20" s="31" t="s">
        <v>29</v>
      </c>
      <c r="B20" s="148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>
        <f t="shared" si="0"/>
        <v>0</v>
      </c>
    </row>
    <row r="21" spans="1:15" s="24" customFormat="1" ht="12.75">
      <c r="A21" s="32" t="s">
        <v>67</v>
      </c>
      <c r="B21" s="149">
        <f aca="true" t="shared" si="1" ref="B21:N21">SUM(B8:B20)</f>
        <v>551100</v>
      </c>
      <c r="C21" s="144">
        <f t="shared" si="1"/>
        <v>170639</v>
      </c>
      <c r="D21" s="144">
        <f t="shared" si="1"/>
        <v>319500</v>
      </c>
      <c r="E21" s="144">
        <f t="shared" si="1"/>
        <v>168545</v>
      </c>
      <c r="F21" s="144">
        <f t="shared" si="1"/>
        <v>175200</v>
      </c>
      <c r="G21" s="144">
        <f t="shared" si="1"/>
        <v>151300</v>
      </c>
      <c r="H21" s="144">
        <f t="shared" si="1"/>
        <v>152900</v>
      </c>
      <c r="I21" s="144">
        <f t="shared" si="1"/>
        <v>158400</v>
      </c>
      <c r="J21" s="144">
        <f t="shared" si="1"/>
        <v>317700</v>
      </c>
      <c r="K21" s="144">
        <f t="shared" si="1"/>
        <v>167840</v>
      </c>
      <c r="L21" s="144">
        <f t="shared" si="1"/>
        <v>158012</v>
      </c>
      <c r="M21" s="144">
        <f t="shared" si="1"/>
        <v>180596</v>
      </c>
      <c r="N21" s="145">
        <f t="shared" si="1"/>
        <v>2671732</v>
      </c>
      <c r="O21" s="155"/>
    </row>
    <row r="22" spans="1:14" ht="12.75">
      <c r="A22" s="31" t="s">
        <v>35</v>
      </c>
      <c r="B22" s="148">
        <v>58000</v>
      </c>
      <c r="C22" s="142">
        <v>74000</v>
      </c>
      <c r="D22" s="142">
        <v>75000</v>
      </c>
      <c r="E22" s="142">
        <v>75000</v>
      </c>
      <c r="F22" s="142">
        <v>74000</v>
      </c>
      <c r="G22" s="142">
        <v>75000</v>
      </c>
      <c r="H22" s="142">
        <v>74000</v>
      </c>
      <c r="I22" s="142">
        <v>75000</v>
      </c>
      <c r="J22" s="142">
        <v>74000</v>
      </c>
      <c r="K22" s="142">
        <v>74000</v>
      </c>
      <c r="L22" s="142">
        <v>74000</v>
      </c>
      <c r="M22" s="142">
        <v>72650</v>
      </c>
      <c r="N22" s="143">
        <f aca="true" t="shared" si="2" ref="N22:N32">SUM(B22:M22)</f>
        <v>874650</v>
      </c>
    </row>
    <row r="23" spans="1:14" ht="12.75">
      <c r="A23" s="31" t="s">
        <v>36</v>
      </c>
      <c r="B23" s="148">
        <v>15660</v>
      </c>
      <c r="C23" s="142">
        <v>18980</v>
      </c>
      <c r="D23" s="142">
        <v>19400</v>
      </c>
      <c r="E23" s="142">
        <v>19500</v>
      </c>
      <c r="F23" s="142">
        <v>18900</v>
      </c>
      <c r="G23" s="142">
        <v>19250</v>
      </c>
      <c r="H23" s="142">
        <v>18450</v>
      </c>
      <c r="I23" s="142">
        <v>19250</v>
      </c>
      <c r="J23" s="142">
        <v>18950</v>
      </c>
      <c r="K23" s="142">
        <v>18500</v>
      </c>
      <c r="L23" s="142">
        <v>18700</v>
      </c>
      <c r="M23" s="142">
        <v>18919</v>
      </c>
      <c r="N23" s="143">
        <f t="shared" si="2"/>
        <v>224459</v>
      </c>
    </row>
    <row r="24" spans="1:14" ht="22.5">
      <c r="A24" s="31" t="s">
        <v>37</v>
      </c>
      <c r="B24" s="148">
        <v>400000</v>
      </c>
      <c r="C24" s="142">
        <v>76881</v>
      </c>
      <c r="D24" s="142">
        <v>76518</v>
      </c>
      <c r="E24" s="142">
        <v>75000</v>
      </c>
      <c r="F24" s="142">
        <v>75000</v>
      </c>
      <c r="G24" s="142">
        <v>40000</v>
      </c>
      <c r="H24" s="142">
        <v>10000</v>
      </c>
      <c r="I24" s="142">
        <v>10000</v>
      </c>
      <c r="J24" s="142">
        <v>75200</v>
      </c>
      <c r="K24" s="142">
        <v>75000</v>
      </c>
      <c r="L24" s="142">
        <v>75000</v>
      </c>
      <c r="M24" s="142">
        <v>75043</v>
      </c>
      <c r="N24" s="143">
        <f t="shared" si="2"/>
        <v>1063642</v>
      </c>
    </row>
    <row r="25" spans="1:14" ht="12.75">
      <c r="A25" s="31" t="s">
        <v>38</v>
      </c>
      <c r="B25" s="148">
        <v>34000</v>
      </c>
      <c r="C25" s="142">
        <v>34000</v>
      </c>
      <c r="D25" s="142">
        <v>33400</v>
      </c>
      <c r="E25" s="142">
        <v>34000</v>
      </c>
      <c r="F25" s="142">
        <v>34000</v>
      </c>
      <c r="G25" s="142">
        <v>33000</v>
      </c>
      <c r="H25" s="142">
        <v>34000</v>
      </c>
      <c r="I25" s="142">
        <v>34000</v>
      </c>
      <c r="J25" s="142">
        <v>33000</v>
      </c>
      <c r="K25" s="142">
        <v>34000</v>
      </c>
      <c r="L25" s="142">
        <v>34000</v>
      </c>
      <c r="M25" s="142">
        <v>35503</v>
      </c>
      <c r="N25" s="143">
        <f t="shared" si="2"/>
        <v>406903</v>
      </c>
    </row>
    <row r="26" spans="1:14" ht="12.75">
      <c r="A26" s="31" t="s">
        <v>39</v>
      </c>
      <c r="B26" s="148"/>
      <c r="C26" s="142"/>
      <c r="D26" s="142"/>
      <c r="E26" s="142">
        <v>10000</v>
      </c>
      <c r="F26" s="142"/>
      <c r="G26" s="142">
        <v>15000</v>
      </c>
      <c r="H26" s="142"/>
      <c r="I26" s="142"/>
      <c r="J26" s="142">
        <v>10000</v>
      </c>
      <c r="K26" s="142"/>
      <c r="L26" s="142">
        <v>12925</v>
      </c>
      <c r="M26" s="477"/>
      <c r="N26" s="143">
        <f t="shared" si="2"/>
        <v>47925</v>
      </c>
    </row>
    <row r="27" spans="1:14" ht="12.75">
      <c r="A27" s="31" t="s">
        <v>45</v>
      </c>
      <c r="B27" s="148">
        <v>12000</v>
      </c>
      <c r="C27" s="142"/>
      <c r="D27" s="142">
        <v>7500</v>
      </c>
      <c r="E27" s="142"/>
      <c r="F27" s="142"/>
      <c r="G27" s="142"/>
      <c r="H27" s="142"/>
      <c r="I27" s="142">
        <v>7389</v>
      </c>
      <c r="J27" s="142"/>
      <c r="K27" s="142"/>
      <c r="L27" s="142"/>
      <c r="M27" s="142">
        <v>10000</v>
      </c>
      <c r="N27" s="143">
        <f t="shared" si="2"/>
        <v>36889</v>
      </c>
    </row>
    <row r="28" spans="1:14" ht="12.75">
      <c r="A28" s="31" t="s">
        <v>46</v>
      </c>
      <c r="B28" s="148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>
        <f t="shared" si="2"/>
        <v>0</v>
      </c>
    </row>
    <row r="29" spans="1:14" ht="12.75">
      <c r="A29" s="31" t="s">
        <v>47</v>
      </c>
      <c r="B29" s="148">
        <v>682</v>
      </c>
      <c r="C29" s="142">
        <v>683</v>
      </c>
      <c r="D29" s="142">
        <v>683</v>
      </c>
      <c r="E29" s="142">
        <v>682</v>
      </c>
      <c r="F29" s="142">
        <v>683</v>
      </c>
      <c r="G29" s="142">
        <v>682</v>
      </c>
      <c r="H29" s="142">
        <v>683</v>
      </c>
      <c r="I29" s="142">
        <v>682</v>
      </c>
      <c r="J29" s="142">
        <v>683</v>
      </c>
      <c r="K29" s="142">
        <v>683</v>
      </c>
      <c r="L29" s="142">
        <v>682</v>
      </c>
      <c r="M29" s="142">
        <v>685</v>
      </c>
      <c r="N29" s="143">
        <f t="shared" si="2"/>
        <v>8193</v>
      </c>
    </row>
    <row r="30" spans="1:14" ht="12.75">
      <c r="A30" s="31" t="s">
        <v>48</v>
      </c>
      <c r="B30" s="148"/>
      <c r="C30" s="142"/>
      <c r="D30" s="142">
        <v>12467</v>
      </c>
      <c r="E30" s="142">
        <v>2200</v>
      </c>
      <c r="F30" s="142">
        <v>2200</v>
      </c>
      <c r="G30" s="142">
        <v>12467</v>
      </c>
      <c r="H30" s="142">
        <v>2200</v>
      </c>
      <c r="I30" s="142">
        <v>2200</v>
      </c>
      <c r="J30" s="142">
        <v>12467</v>
      </c>
      <c r="K30" s="142">
        <v>2200</v>
      </c>
      <c r="L30" s="142">
        <v>2200</v>
      </c>
      <c r="M30" s="142">
        <v>12467</v>
      </c>
      <c r="N30" s="143">
        <f t="shared" si="2"/>
        <v>63068</v>
      </c>
    </row>
    <row r="31" spans="1:14" ht="12.75">
      <c r="A31" s="31" t="s">
        <v>49</v>
      </c>
      <c r="B31" s="148"/>
      <c r="C31" s="142"/>
      <c r="D31" s="142">
        <v>3300</v>
      </c>
      <c r="E31" s="142"/>
      <c r="F31" s="142"/>
      <c r="G31" s="142">
        <v>3300</v>
      </c>
      <c r="H31" s="142"/>
      <c r="I31" s="142"/>
      <c r="J31" s="142">
        <v>3100</v>
      </c>
      <c r="K31" s="142"/>
      <c r="L31" s="142"/>
      <c r="M31" s="142">
        <v>2208</v>
      </c>
      <c r="N31" s="143">
        <f t="shared" si="2"/>
        <v>11908</v>
      </c>
    </row>
    <row r="32" spans="1:14" ht="12.75">
      <c r="A32" s="31" t="s">
        <v>39</v>
      </c>
      <c r="B32" s="148"/>
      <c r="C32" s="142"/>
      <c r="D32" s="142"/>
      <c r="E32" s="142"/>
      <c r="F32" s="142">
        <v>4270</v>
      </c>
      <c r="G32" s="142"/>
      <c r="H32" s="142"/>
      <c r="I32" s="142"/>
      <c r="J32" s="142"/>
      <c r="K32" s="142"/>
      <c r="L32" s="477"/>
      <c r="M32" s="144"/>
      <c r="N32" s="143">
        <f t="shared" si="2"/>
        <v>4270</v>
      </c>
    </row>
    <row r="33" spans="1:15" s="24" customFormat="1" ht="13.5" thickBot="1">
      <c r="A33" s="33" t="s">
        <v>68</v>
      </c>
      <c r="B33" s="150">
        <f aca="true" t="shared" si="3" ref="B33:N33">SUM(B22:B32)</f>
        <v>520342</v>
      </c>
      <c r="C33" s="151">
        <f t="shared" si="3"/>
        <v>204544</v>
      </c>
      <c r="D33" s="151">
        <f t="shared" si="3"/>
        <v>228268</v>
      </c>
      <c r="E33" s="151">
        <f t="shared" si="3"/>
        <v>216382</v>
      </c>
      <c r="F33" s="151">
        <f t="shared" si="3"/>
        <v>209053</v>
      </c>
      <c r="G33" s="151">
        <f t="shared" si="3"/>
        <v>198699</v>
      </c>
      <c r="H33" s="151">
        <f t="shared" si="3"/>
        <v>139333</v>
      </c>
      <c r="I33" s="151">
        <f t="shared" si="3"/>
        <v>148521</v>
      </c>
      <c r="J33" s="151">
        <f t="shared" si="3"/>
        <v>227400</v>
      </c>
      <c r="K33" s="151">
        <f t="shared" si="3"/>
        <v>204383</v>
      </c>
      <c r="L33" s="151">
        <f t="shared" si="3"/>
        <v>217507</v>
      </c>
      <c r="M33" s="151">
        <f t="shared" si="3"/>
        <v>227475</v>
      </c>
      <c r="N33" s="152">
        <f t="shared" si="3"/>
        <v>2741907</v>
      </c>
      <c r="O33" s="155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40"/>
  <sheetViews>
    <sheetView workbookViewId="0" topLeftCell="A1">
      <selection activeCell="H7" sqref="H7"/>
    </sheetView>
  </sheetViews>
  <sheetFormatPr defaultColWidth="9.140625" defaultRowHeight="12.75"/>
  <cols>
    <col min="1" max="2" width="9.140625" style="520" customWidth="1"/>
    <col min="3" max="3" width="4.00390625" style="520" customWidth="1"/>
    <col min="4" max="4" width="6.00390625" style="520" customWidth="1"/>
    <col min="5" max="5" width="0.13671875" style="520" customWidth="1"/>
    <col min="6" max="7" width="9.140625" style="520" hidden="1" customWidth="1"/>
    <col min="8" max="8" width="5.28125" style="520" customWidth="1"/>
    <col min="9" max="9" width="0.13671875" style="520" customWidth="1"/>
    <col min="10" max="11" width="9.140625" style="520" hidden="1" customWidth="1"/>
    <col min="12" max="12" width="5.57421875" style="520" customWidth="1"/>
    <col min="13" max="15" width="9.140625" style="520" hidden="1" customWidth="1"/>
    <col min="16" max="16" width="5.57421875" style="520" customWidth="1"/>
    <col min="17" max="17" width="0.2890625" style="520" customWidth="1"/>
    <col min="18" max="19" width="9.140625" style="520" hidden="1" customWidth="1"/>
    <col min="20" max="20" width="5.28125" style="520" customWidth="1"/>
    <col min="21" max="22" width="9.140625" style="520" hidden="1" customWidth="1"/>
    <col min="23" max="23" width="0.13671875" style="520" customWidth="1"/>
    <col min="24" max="24" width="5.8515625" style="520" customWidth="1"/>
    <col min="25" max="27" width="9.140625" style="520" hidden="1" customWidth="1"/>
    <col min="28" max="28" width="5.57421875" style="520" customWidth="1"/>
    <col min="29" max="31" width="9.140625" style="520" hidden="1" customWidth="1"/>
    <col min="32" max="32" width="5.7109375" style="520" customWidth="1"/>
    <col min="33" max="33" width="0.13671875" style="520" customWidth="1"/>
    <col min="34" max="35" width="9.140625" style="520" hidden="1" customWidth="1"/>
    <col min="36" max="37" width="5.57421875" style="520" customWidth="1"/>
    <col min="38" max="38" width="6.00390625" style="520" customWidth="1"/>
    <col min="39" max="40" width="6.28125" style="520" customWidth="1"/>
    <col min="41" max="42" width="6.140625" style="520" customWidth="1"/>
    <col min="43" max="43" width="5.8515625" style="520" customWidth="1"/>
    <col min="44" max="44" width="5.7109375" style="520" customWidth="1"/>
    <col min="45" max="45" width="5.8515625" style="520" customWidth="1"/>
    <col min="46" max="46" width="5.57421875" style="520" customWidth="1"/>
    <col min="47" max="47" width="7.28125" style="520" customWidth="1"/>
    <col min="48" max="48" width="9.140625" style="520" hidden="1" customWidth="1"/>
    <col min="49" max="49" width="0.13671875" style="520" hidden="1" customWidth="1"/>
    <col min="50" max="51" width="9.140625" style="520" hidden="1" customWidth="1"/>
    <col min="52" max="52" width="0.13671875" style="520" customWidth="1"/>
    <col min="53" max="16384" width="9.140625" style="520" customWidth="1"/>
  </cols>
  <sheetData>
    <row r="1" spans="1:47" ht="12.75">
      <c r="A1" s="716" t="s">
        <v>787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</row>
    <row r="2" spans="1:47" ht="1.5" customHeight="1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</row>
    <row r="3" spans="1:47" ht="12.75" customHeight="1" hidden="1">
      <c r="A3" s="717"/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</row>
    <row r="4" spans="1:47" ht="12.75">
      <c r="A4" s="712" t="s">
        <v>507</v>
      </c>
      <c r="B4" s="712"/>
      <c r="C4" s="712"/>
      <c r="D4" s="712"/>
      <c r="E4" s="712"/>
      <c r="F4" s="712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</row>
    <row r="6" spans="1:41" ht="12.75">
      <c r="A6" s="714" t="s">
        <v>508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X6" s="715" t="s">
        <v>509</v>
      </c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O6" s="520">
        <v>2012</v>
      </c>
    </row>
    <row r="7" spans="1:46" ht="13.5" thickBot="1">
      <c r="A7" s="521"/>
      <c r="AS7" s="711" t="s">
        <v>510</v>
      </c>
      <c r="AT7" s="711"/>
    </row>
    <row r="8" spans="1:52" ht="13.5" thickBot="1">
      <c r="A8" s="718" t="s">
        <v>2</v>
      </c>
      <c r="B8" s="719"/>
      <c r="C8" s="522" t="s">
        <v>511</v>
      </c>
      <c r="D8" s="720" t="s">
        <v>512</v>
      </c>
      <c r="E8" s="722"/>
      <c r="F8" s="722"/>
      <c r="G8" s="721"/>
      <c r="H8" s="726" t="s">
        <v>513</v>
      </c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6"/>
      <c r="AA8" s="726"/>
      <c r="AB8" s="726"/>
      <c r="AC8" s="726"/>
      <c r="AD8" s="726"/>
      <c r="AE8" s="726"/>
      <c r="AF8" s="726"/>
      <c r="AG8" s="726"/>
      <c r="AH8" s="726"/>
      <c r="AI8" s="726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5"/>
      <c r="AU8" s="726" t="s">
        <v>27</v>
      </c>
      <c r="AV8" s="726"/>
      <c r="AW8" s="726"/>
      <c r="AX8" s="726"/>
      <c r="AY8" s="726"/>
      <c r="AZ8" s="525"/>
    </row>
    <row r="9" spans="1:52" ht="12.75" customHeight="1" thickBot="1">
      <c r="A9" s="718"/>
      <c r="B9" s="719"/>
      <c r="C9" s="526" t="s">
        <v>514</v>
      </c>
      <c r="D9" s="723"/>
      <c r="E9" s="724"/>
      <c r="F9" s="724"/>
      <c r="G9" s="725"/>
      <c r="H9" s="726" t="s">
        <v>515</v>
      </c>
      <c r="I9" s="726"/>
      <c r="J9" s="726"/>
      <c r="K9" s="726"/>
      <c r="L9" s="726" t="s">
        <v>516</v>
      </c>
      <c r="M9" s="726"/>
      <c r="N9" s="726"/>
      <c r="O9" s="726"/>
      <c r="P9" s="726" t="s">
        <v>517</v>
      </c>
      <c r="Q9" s="726"/>
      <c r="R9" s="726"/>
      <c r="S9" s="726"/>
      <c r="T9" s="726" t="s">
        <v>518</v>
      </c>
      <c r="U9" s="726"/>
      <c r="V9" s="726"/>
      <c r="W9" s="726"/>
      <c r="X9" s="726" t="s">
        <v>519</v>
      </c>
      <c r="Y9" s="726"/>
      <c r="Z9" s="726"/>
      <c r="AA9" s="726"/>
      <c r="AB9" s="726" t="s">
        <v>520</v>
      </c>
      <c r="AC9" s="726"/>
      <c r="AD9" s="726"/>
      <c r="AE9" s="726"/>
      <c r="AF9" s="727"/>
      <c r="AG9" s="727"/>
      <c r="AH9" s="727"/>
      <c r="AI9" s="727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3"/>
      <c r="AU9" s="726"/>
      <c r="AV9" s="726"/>
      <c r="AW9" s="726"/>
      <c r="AX9" s="726"/>
      <c r="AY9" s="726"/>
      <c r="AZ9" s="525"/>
    </row>
    <row r="10" spans="1:52" ht="12.75" customHeight="1" thickBot="1">
      <c r="A10" s="718"/>
      <c r="B10" s="719"/>
      <c r="C10" s="529"/>
      <c r="D10" s="723"/>
      <c r="E10" s="724"/>
      <c r="F10" s="724"/>
      <c r="G10" s="725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30"/>
      <c r="AG10" s="730"/>
      <c r="AH10" s="730"/>
      <c r="AI10" s="7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27"/>
      <c r="AU10" s="726"/>
      <c r="AV10" s="726"/>
      <c r="AW10" s="726"/>
      <c r="AX10" s="726"/>
      <c r="AY10" s="726"/>
      <c r="AZ10" s="525"/>
    </row>
    <row r="11" spans="1:52" ht="12.75" customHeight="1" thickBot="1">
      <c r="A11" s="720"/>
      <c r="B11" s="721"/>
      <c r="C11" s="529"/>
      <c r="D11" s="723"/>
      <c r="E11" s="724"/>
      <c r="F11" s="724"/>
      <c r="G11" s="725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30" t="s">
        <v>521</v>
      </c>
      <c r="AG11" s="730"/>
      <c r="AH11" s="730"/>
      <c r="AI11" s="730"/>
      <c r="AJ11" s="530" t="s">
        <v>522</v>
      </c>
      <c r="AK11" s="530" t="s">
        <v>523</v>
      </c>
      <c r="AL11" s="530" t="s">
        <v>524</v>
      </c>
      <c r="AM11" s="530" t="s">
        <v>525</v>
      </c>
      <c r="AN11" s="530" t="s">
        <v>526</v>
      </c>
      <c r="AO11" s="530" t="s">
        <v>527</v>
      </c>
      <c r="AP11" s="530" t="s">
        <v>528</v>
      </c>
      <c r="AQ11" s="530" t="s">
        <v>529</v>
      </c>
      <c r="AR11" s="530" t="s">
        <v>530</v>
      </c>
      <c r="AS11" s="530" t="s">
        <v>531</v>
      </c>
      <c r="AT11" s="527" t="s">
        <v>532</v>
      </c>
      <c r="AU11" s="727"/>
      <c r="AV11" s="727"/>
      <c r="AW11" s="727"/>
      <c r="AX11" s="727"/>
      <c r="AY11" s="727"/>
      <c r="AZ11" s="525"/>
    </row>
    <row r="12" spans="1:51" ht="13.5" thickBot="1">
      <c r="A12" s="731">
        <v>1</v>
      </c>
      <c r="B12" s="731"/>
      <c r="C12" s="531">
        <v>2</v>
      </c>
      <c r="D12" s="728">
        <v>3</v>
      </c>
      <c r="E12" s="728"/>
      <c r="F12" s="728"/>
      <c r="G12" s="728"/>
      <c r="H12" s="728">
        <v>4</v>
      </c>
      <c r="I12" s="728"/>
      <c r="J12" s="728"/>
      <c r="K12" s="728"/>
      <c r="L12" s="728">
        <v>5</v>
      </c>
      <c r="M12" s="728"/>
      <c r="N12" s="728"/>
      <c r="O12" s="728"/>
      <c r="P12" s="728">
        <v>6</v>
      </c>
      <c r="Q12" s="728"/>
      <c r="R12" s="728"/>
      <c r="S12" s="728"/>
      <c r="T12" s="728">
        <v>7</v>
      </c>
      <c r="U12" s="728"/>
      <c r="V12" s="728"/>
      <c r="W12" s="728"/>
      <c r="X12" s="728">
        <v>8</v>
      </c>
      <c r="Y12" s="728"/>
      <c r="Z12" s="728"/>
      <c r="AA12" s="728"/>
      <c r="AB12" s="728">
        <v>9</v>
      </c>
      <c r="AC12" s="728"/>
      <c r="AD12" s="728"/>
      <c r="AE12" s="728"/>
      <c r="AF12" s="728">
        <v>10</v>
      </c>
      <c r="AG12" s="728"/>
      <c r="AH12" s="728"/>
      <c r="AI12" s="728"/>
      <c r="AJ12" s="532">
        <v>11</v>
      </c>
      <c r="AK12" s="532">
        <v>12</v>
      </c>
      <c r="AL12" s="532">
        <v>13</v>
      </c>
      <c r="AM12" s="532">
        <v>14</v>
      </c>
      <c r="AN12" s="532">
        <v>15</v>
      </c>
      <c r="AO12" s="532">
        <v>16</v>
      </c>
      <c r="AP12" s="532">
        <v>17</v>
      </c>
      <c r="AQ12" s="532">
        <v>18</v>
      </c>
      <c r="AR12" s="532">
        <v>19</v>
      </c>
      <c r="AS12" s="532">
        <v>20</v>
      </c>
      <c r="AT12" s="532">
        <v>21</v>
      </c>
      <c r="AU12" s="728" t="s">
        <v>533</v>
      </c>
      <c r="AV12" s="728"/>
      <c r="AW12" s="728"/>
      <c r="AX12" s="728"/>
      <c r="AY12" s="728"/>
    </row>
    <row r="13" spans="1:51" ht="13.5" thickBot="1">
      <c r="A13" s="729" t="s">
        <v>534</v>
      </c>
      <c r="B13" s="729"/>
      <c r="C13" s="524">
        <v>1</v>
      </c>
      <c r="D13" s="533">
        <v>251071</v>
      </c>
      <c r="E13" s="533"/>
      <c r="F13" s="533"/>
      <c r="G13" s="533"/>
      <c r="H13" s="533">
        <v>257348</v>
      </c>
      <c r="I13" s="533"/>
      <c r="J13" s="533"/>
      <c r="K13" s="533"/>
      <c r="L13" s="533">
        <v>263782</v>
      </c>
      <c r="M13" s="533"/>
      <c r="N13" s="533"/>
      <c r="O13" s="533"/>
      <c r="P13" s="533">
        <v>270377</v>
      </c>
      <c r="Q13" s="533"/>
      <c r="R13" s="533"/>
      <c r="S13" s="533"/>
      <c r="T13" s="533">
        <v>270377</v>
      </c>
      <c r="U13" s="533"/>
      <c r="V13" s="533"/>
      <c r="W13" s="533"/>
      <c r="X13" s="533">
        <v>270377</v>
      </c>
      <c r="Y13" s="533"/>
      <c r="Z13" s="533"/>
      <c r="AA13" s="533"/>
      <c r="AB13" s="533">
        <v>270377</v>
      </c>
      <c r="AC13" s="533"/>
      <c r="AD13" s="533"/>
      <c r="AE13" s="533"/>
      <c r="AF13" s="533">
        <v>270377</v>
      </c>
      <c r="AG13" s="533"/>
      <c r="AH13" s="533"/>
      <c r="AI13" s="533"/>
      <c r="AJ13" s="533">
        <v>270377</v>
      </c>
      <c r="AK13" s="533">
        <v>270377</v>
      </c>
      <c r="AL13" s="533">
        <v>270377</v>
      </c>
      <c r="AM13" s="533">
        <v>270377</v>
      </c>
      <c r="AN13" s="533">
        <v>270377</v>
      </c>
      <c r="AO13" s="533">
        <v>270377</v>
      </c>
      <c r="AP13" s="533">
        <v>270377</v>
      </c>
      <c r="AQ13" s="533">
        <v>270377</v>
      </c>
      <c r="AR13" s="533">
        <v>270377</v>
      </c>
      <c r="AS13" s="533">
        <v>270377</v>
      </c>
      <c r="AT13" s="533">
        <v>270377</v>
      </c>
      <c r="AU13" s="533">
        <f>SUM(D13:AT13)</f>
        <v>5098233</v>
      </c>
      <c r="AV13" s="533"/>
      <c r="AW13" s="533"/>
      <c r="AX13" s="533"/>
      <c r="AY13" s="533"/>
    </row>
    <row r="14" spans="1:51" ht="13.5" thickBot="1">
      <c r="A14" s="729" t="s">
        <v>535</v>
      </c>
      <c r="B14" s="729"/>
      <c r="C14" s="524">
        <v>2</v>
      </c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</row>
    <row r="15" spans="1:51" ht="13.5" thickBot="1">
      <c r="A15" s="729" t="s">
        <v>536</v>
      </c>
      <c r="B15" s="729"/>
      <c r="C15" s="524">
        <v>3</v>
      </c>
      <c r="D15" s="533">
        <v>4000</v>
      </c>
      <c r="E15" s="533"/>
      <c r="F15" s="533"/>
      <c r="G15" s="533"/>
      <c r="H15" s="533">
        <v>3800</v>
      </c>
      <c r="I15" s="533"/>
      <c r="J15" s="533"/>
      <c r="K15" s="533"/>
      <c r="L15" s="533">
        <v>4100</v>
      </c>
      <c r="M15" s="533"/>
      <c r="N15" s="533"/>
      <c r="O15" s="533"/>
      <c r="P15" s="533">
        <v>3900</v>
      </c>
      <c r="Q15" s="533"/>
      <c r="R15" s="533"/>
      <c r="S15" s="533"/>
      <c r="T15" s="533">
        <v>3900</v>
      </c>
      <c r="U15" s="533"/>
      <c r="V15" s="533"/>
      <c r="W15" s="533"/>
      <c r="X15" s="533">
        <v>3900</v>
      </c>
      <c r="Y15" s="533"/>
      <c r="Z15" s="533"/>
      <c r="AA15" s="533"/>
      <c r="AB15" s="533">
        <v>3900</v>
      </c>
      <c r="AC15" s="533"/>
      <c r="AD15" s="533"/>
      <c r="AE15" s="533"/>
      <c r="AF15" s="533">
        <v>3900</v>
      </c>
      <c r="AG15" s="533"/>
      <c r="AH15" s="533"/>
      <c r="AI15" s="533"/>
      <c r="AJ15" s="533">
        <v>3900</v>
      </c>
      <c r="AK15" s="533">
        <v>3900</v>
      </c>
      <c r="AL15" s="533">
        <v>3900</v>
      </c>
      <c r="AM15" s="533">
        <v>3900</v>
      </c>
      <c r="AN15" s="533">
        <v>3900</v>
      </c>
      <c r="AO15" s="533">
        <v>3900</v>
      </c>
      <c r="AP15" s="533">
        <v>3900</v>
      </c>
      <c r="AQ15" s="533">
        <v>3900</v>
      </c>
      <c r="AR15" s="533">
        <v>3900</v>
      </c>
      <c r="AS15" s="533">
        <v>3900</v>
      </c>
      <c r="AT15" s="533">
        <v>3900</v>
      </c>
      <c r="AU15" s="533">
        <f>SUM(D15:AT15)</f>
        <v>74300</v>
      </c>
      <c r="AV15" s="533"/>
      <c r="AW15" s="533"/>
      <c r="AX15" s="533"/>
      <c r="AY15" s="533"/>
    </row>
    <row r="16" spans="1:51" ht="37.5" customHeight="1" thickBot="1">
      <c r="A16" s="729" t="s">
        <v>537</v>
      </c>
      <c r="B16" s="729"/>
      <c r="C16" s="524">
        <v>4</v>
      </c>
      <c r="D16" s="533">
        <v>73419</v>
      </c>
      <c r="E16" s="533"/>
      <c r="F16" s="533"/>
      <c r="G16" s="533"/>
      <c r="H16" s="533">
        <v>76356</v>
      </c>
      <c r="I16" s="533"/>
      <c r="J16" s="533"/>
      <c r="K16" s="533"/>
      <c r="L16" s="533">
        <v>79410</v>
      </c>
      <c r="M16" s="533"/>
      <c r="N16" s="533"/>
      <c r="O16" s="533"/>
      <c r="P16" s="533">
        <v>82586</v>
      </c>
      <c r="Q16" s="533"/>
      <c r="R16" s="533"/>
      <c r="S16" s="533"/>
      <c r="T16" s="533">
        <v>82586</v>
      </c>
      <c r="U16" s="533"/>
      <c r="V16" s="533"/>
      <c r="W16" s="533"/>
      <c r="X16" s="533">
        <v>82586</v>
      </c>
      <c r="Y16" s="533"/>
      <c r="Z16" s="533"/>
      <c r="AA16" s="533"/>
      <c r="AB16" s="533">
        <v>82586</v>
      </c>
      <c r="AC16" s="533"/>
      <c r="AD16" s="533"/>
      <c r="AE16" s="533"/>
      <c r="AF16" s="533">
        <v>82586</v>
      </c>
      <c r="AG16" s="533"/>
      <c r="AH16" s="533"/>
      <c r="AI16" s="533"/>
      <c r="AJ16" s="533">
        <v>82586</v>
      </c>
      <c r="AK16" s="533">
        <v>82586</v>
      </c>
      <c r="AL16" s="533">
        <v>82586</v>
      </c>
      <c r="AM16" s="533">
        <v>82586</v>
      </c>
      <c r="AN16" s="533">
        <v>82586</v>
      </c>
      <c r="AO16" s="533">
        <v>82586</v>
      </c>
      <c r="AP16" s="533">
        <v>82586</v>
      </c>
      <c r="AQ16" s="533">
        <v>82586</v>
      </c>
      <c r="AR16" s="533">
        <v>82586</v>
      </c>
      <c r="AS16" s="533">
        <v>82586</v>
      </c>
      <c r="AT16" s="533">
        <v>82586</v>
      </c>
      <c r="AU16" s="533">
        <f>SUM(D16:AT16)</f>
        <v>1550561</v>
      </c>
      <c r="AV16" s="533"/>
      <c r="AW16" s="533"/>
      <c r="AX16" s="533"/>
      <c r="AY16" s="533"/>
    </row>
    <row r="17" spans="1:51" ht="20.25" customHeight="1" thickBot="1">
      <c r="A17" s="729" t="s">
        <v>538</v>
      </c>
      <c r="B17" s="729"/>
      <c r="C17" s="524">
        <v>5</v>
      </c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</row>
    <row r="18" spans="1:51" ht="20.25" customHeight="1" thickBot="1">
      <c r="A18" s="729" t="s">
        <v>539</v>
      </c>
      <c r="B18" s="729"/>
      <c r="C18" s="524">
        <v>6</v>
      </c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</row>
    <row r="19" spans="1:51" ht="19.5" customHeight="1" thickBot="1">
      <c r="A19" s="729" t="s">
        <v>540</v>
      </c>
      <c r="B19" s="729"/>
      <c r="C19" s="524">
        <v>7</v>
      </c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  <c r="AW19" s="533"/>
      <c r="AX19" s="533"/>
      <c r="AY19" s="533"/>
    </row>
    <row r="20" spans="1:51" ht="13.5" thickBot="1">
      <c r="A20" s="732" t="s">
        <v>551</v>
      </c>
      <c r="B20" s="732"/>
      <c r="C20" s="534">
        <v>8</v>
      </c>
      <c r="D20" s="533">
        <f aca="true" t="shared" si="0" ref="D20:AT20">D13+D15+D16</f>
        <v>328490</v>
      </c>
      <c r="E20" s="533">
        <f t="shared" si="0"/>
        <v>0</v>
      </c>
      <c r="F20" s="533">
        <f t="shared" si="0"/>
        <v>0</v>
      </c>
      <c r="G20" s="533">
        <f t="shared" si="0"/>
        <v>0</v>
      </c>
      <c r="H20" s="533">
        <f t="shared" si="0"/>
        <v>337504</v>
      </c>
      <c r="I20" s="533">
        <f t="shared" si="0"/>
        <v>0</v>
      </c>
      <c r="J20" s="533">
        <f t="shared" si="0"/>
        <v>0</v>
      </c>
      <c r="K20" s="533">
        <f t="shared" si="0"/>
        <v>0</v>
      </c>
      <c r="L20" s="533">
        <f t="shared" si="0"/>
        <v>347292</v>
      </c>
      <c r="M20" s="533">
        <f t="shared" si="0"/>
        <v>0</v>
      </c>
      <c r="N20" s="533">
        <f t="shared" si="0"/>
        <v>0</v>
      </c>
      <c r="O20" s="533">
        <f t="shared" si="0"/>
        <v>0</v>
      </c>
      <c r="P20" s="533">
        <f t="shared" si="0"/>
        <v>356863</v>
      </c>
      <c r="Q20" s="533">
        <f t="shared" si="0"/>
        <v>0</v>
      </c>
      <c r="R20" s="533">
        <f t="shared" si="0"/>
        <v>0</v>
      </c>
      <c r="S20" s="533">
        <f t="shared" si="0"/>
        <v>0</v>
      </c>
      <c r="T20" s="533">
        <f t="shared" si="0"/>
        <v>356863</v>
      </c>
      <c r="U20" s="533">
        <f t="shared" si="0"/>
        <v>0</v>
      </c>
      <c r="V20" s="533">
        <f t="shared" si="0"/>
        <v>0</v>
      </c>
      <c r="W20" s="533">
        <f t="shared" si="0"/>
        <v>0</v>
      </c>
      <c r="X20" s="533">
        <f t="shared" si="0"/>
        <v>356863</v>
      </c>
      <c r="Y20" s="533">
        <f t="shared" si="0"/>
        <v>0</v>
      </c>
      <c r="Z20" s="533">
        <f t="shared" si="0"/>
        <v>0</v>
      </c>
      <c r="AA20" s="533">
        <f t="shared" si="0"/>
        <v>0</v>
      </c>
      <c r="AB20" s="533">
        <f t="shared" si="0"/>
        <v>356863</v>
      </c>
      <c r="AC20" s="533">
        <f t="shared" si="0"/>
        <v>0</v>
      </c>
      <c r="AD20" s="533">
        <f t="shared" si="0"/>
        <v>0</v>
      </c>
      <c r="AE20" s="533">
        <f t="shared" si="0"/>
        <v>0</v>
      </c>
      <c r="AF20" s="533">
        <f t="shared" si="0"/>
        <v>356863</v>
      </c>
      <c r="AG20" s="533">
        <f t="shared" si="0"/>
        <v>0</v>
      </c>
      <c r="AH20" s="533">
        <f t="shared" si="0"/>
        <v>0</v>
      </c>
      <c r="AI20" s="533">
        <f t="shared" si="0"/>
        <v>0</v>
      </c>
      <c r="AJ20" s="533">
        <f t="shared" si="0"/>
        <v>356863</v>
      </c>
      <c r="AK20" s="533">
        <f t="shared" si="0"/>
        <v>356863</v>
      </c>
      <c r="AL20" s="533">
        <f t="shared" si="0"/>
        <v>356863</v>
      </c>
      <c r="AM20" s="533">
        <f t="shared" si="0"/>
        <v>356863</v>
      </c>
      <c r="AN20" s="533">
        <f t="shared" si="0"/>
        <v>356863</v>
      </c>
      <c r="AO20" s="533">
        <f t="shared" si="0"/>
        <v>356863</v>
      </c>
      <c r="AP20" s="533">
        <f t="shared" si="0"/>
        <v>356863</v>
      </c>
      <c r="AQ20" s="533">
        <f t="shared" si="0"/>
        <v>356863</v>
      </c>
      <c r="AR20" s="533">
        <f t="shared" si="0"/>
        <v>356863</v>
      </c>
      <c r="AS20" s="533">
        <f t="shared" si="0"/>
        <v>356863</v>
      </c>
      <c r="AT20" s="533">
        <f t="shared" si="0"/>
        <v>356863</v>
      </c>
      <c r="AU20" s="533">
        <f>SUM(D20:AT20)</f>
        <v>6723094</v>
      </c>
      <c r="AV20" s="533">
        <f>AV13+AV15+AV16</f>
        <v>0</v>
      </c>
      <c r="AW20" s="533">
        <f>AW13+AW15+AW16</f>
        <v>0</v>
      </c>
      <c r="AX20" s="533">
        <f>AX13+AX15+AX16</f>
        <v>0</v>
      </c>
      <c r="AY20" s="533">
        <f>AY13+AY15+AY16</f>
        <v>0</v>
      </c>
    </row>
    <row r="21" spans="1:51" ht="13.5" thickBot="1">
      <c r="A21" s="732" t="s">
        <v>552</v>
      </c>
      <c r="B21" s="732"/>
      <c r="C21" s="534">
        <v>9</v>
      </c>
      <c r="D21" s="533">
        <f aca="true" t="shared" si="1" ref="D21:AY21">D20/2</f>
        <v>164245</v>
      </c>
      <c r="E21" s="533">
        <f t="shared" si="1"/>
        <v>0</v>
      </c>
      <c r="F21" s="533">
        <f t="shared" si="1"/>
        <v>0</v>
      </c>
      <c r="G21" s="533">
        <f t="shared" si="1"/>
        <v>0</v>
      </c>
      <c r="H21" s="533">
        <f t="shared" si="1"/>
        <v>168752</v>
      </c>
      <c r="I21" s="533">
        <f t="shared" si="1"/>
        <v>0</v>
      </c>
      <c r="J21" s="533">
        <f t="shared" si="1"/>
        <v>0</v>
      </c>
      <c r="K21" s="533">
        <f t="shared" si="1"/>
        <v>0</v>
      </c>
      <c r="L21" s="533">
        <f t="shared" si="1"/>
        <v>173646</v>
      </c>
      <c r="M21" s="533">
        <f t="shared" si="1"/>
        <v>0</v>
      </c>
      <c r="N21" s="533">
        <f t="shared" si="1"/>
        <v>0</v>
      </c>
      <c r="O21" s="533">
        <f t="shared" si="1"/>
        <v>0</v>
      </c>
      <c r="P21" s="533">
        <f t="shared" si="1"/>
        <v>178431.5</v>
      </c>
      <c r="Q21" s="533">
        <f t="shared" si="1"/>
        <v>0</v>
      </c>
      <c r="R21" s="533">
        <f t="shared" si="1"/>
        <v>0</v>
      </c>
      <c r="S21" s="533">
        <f t="shared" si="1"/>
        <v>0</v>
      </c>
      <c r="T21" s="533">
        <f t="shared" si="1"/>
        <v>178431.5</v>
      </c>
      <c r="U21" s="533">
        <f t="shared" si="1"/>
        <v>0</v>
      </c>
      <c r="V21" s="533">
        <f t="shared" si="1"/>
        <v>0</v>
      </c>
      <c r="W21" s="533">
        <f t="shared" si="1"/>
        <v>0</v>
      </c>
      <c r="X21" s="533">
        <f t="shared" si="1"/>
        <v>178431.5</v>
      </c>
      <c r="Y21" s="533">
        <f t="shared" si="1"/>
        <v>0</v>
      </c>
      <c r="Z21" s="533">
        <f t="shared" si="1"/>
        <v>0</v>
      </c>
      <c r="AA21" s="533">
        <f t="shared" si="1"/>
        <v>0</v>
      </c>
      <c r="AB21" s="533">
        <f t="shared" si="1"/>
        <v>178431.5</v>
      </c>
      <c r="AC21" s="533">
        <f t="shared" si="1"/>
        <v>0</v>
      </c>
      <c r="AD21" s="533">
        <f t="shared" si="1"/>
        <v>0</v>
      </c>
      <c r="AE21" s="533">
        <f t="shared" si="1"/>
        <v>0</v>
      </c>
      <c r="AF21" s="533">
        <f t="shared" si="1"/>
        <v>178431.5</v>
      </c>
      <c r="AG21" s="533">
        <f t="shared" si="1"/>
        <v>0</v>
      </c>
      <c r="AH21" s="533">
        <f t="shared" si="1"/>
        <v>0</v>
      </c>
      <c r="AI21" s="533">
        <f t="shared" si="1"/>
        <v>0</v>
      </c>
      <c r="AJ21" s="533">
        <f t="shared" si="1"/>
        <v>178431.5</v>
      </c>
      <c r="AK21" s="533">
        <f t="shared" si="1"/>
        <v>178431.5</v>
      </c>
      <c r="AL21" s="533">
        <f t="shared" si="1"/>
        <v>178431.5</v>
      </c>
      <c r="AM21" s="533">
        <f t="shared" si="1"/>
        <v>178431.5</v>
      </c>
      <c r="AN21" s="533">
        <f t="shared" si="1"/>
        <v>178431.5</v>
      </c>
      <c r="AO21" s="533">
        <f t="shared" si="1"/>
        <v>178431.5</v>
      </c>
      <c r="AP21" s="533">
        <f t="shared" si="1"/>
        <v>178431.5</v>
      </c>
      <c r="AQ21" s="533">
        <f t="shared" si="1"/>
        <v>178431.5</v>
      </c>
      <c r="AR21" s="533">
        <f t="shared" si="1"/>
        <v>178431.5</v>
      </c>
      <c r="AS21" s="533">
        <f t="shared" si="1"/>
        <v>178431.5</v>
      </c>
      <c r="AT21" s="533">
        <f t="shared" si="1"/>
        <v>178431.5</v>
      </c>
      <c r="AU21" s="533">
        <f t="shared" si="1"/>
        <v>3361547</v>
      </c>
      <c r="AV21" s="533">
        <f t="shared" si="1"/>
        <v>0</v>
      </c>
      <c r="AW21" s="533">
        <f t="shared" si="1"/>
        <v>0</v>
      </c>
      <c r="AX21" s="533">
        <f t="shared" si="1"/>
        <v>0</v>
      </c>
      <c r="AY21" s="533">
        <f t="shared" si="1"/>
        <v>0</v>
      </c>
    </row>
    <row r="22" spans="1:51" ht="32.25" customHeight="1" thickBot="1">
      <c r="A22" s="732" t="s">
        <v>553</v>
      </c>
      <c r="B22" s="732"/>
      <c r="C22" s="534">
        <v>10</v>
      </c>
      <c r="D22" s="533">
        <v>63068</v>
      </c>
      <c r="E22" s="533"/>
      <c r="F22" s="533"/>
      <c r="G22" s="533"/>
      <c r="H22" s="533">
        <v>26527</v>
      </c>
      <c r="I22" s="533"/>
      <c r="J22" s="533"/>
      <c r="K22" s="533"/>
      <c r="L22" s="533">
        <v>27060</v>
      </c>
      <c r="M22" s="533"/>
      <c r="N22" s="533"/>
      <c r="O22" s="533"/>
      <c r="P22" s="533">
        <v>107063</v>
      </c>
      <c r="Q22" s="533"/>
      <c r="R22" s="533"/>
      <c r="S22" s="533"/>
      <c r="T22" s="533">
        <v>27060</v>
      </c>
      <c r="U22" s="533"/>
      <c r="V22" s="533"/>
      <c r="W22" s="533"/>
      <c r="X22" s="533">
        <v>27060</v>
      </c>
      <c r="Y22" s="533"/>
      <c r="Z22" s="533"/>
      <c r="AA22" s="533"/>
      <c r="AB22" s="533">
        <v>27060</v>
      </c>
      <c r="AC22" s="533"/>
      <c r="AD22" s="533"/>
      <c r="AE22" s="533"/>
      <c r="AF22" s="533">
        <v>27060</v>
      </c>
      <c r="AG22" s="533"/>
      <c r="AH22" s="533"/>
      <c r="AI22" s="533"/>
      <c r="AJ22" s="533">
        <v>27060</v>
      </c>
      <c r="AK22" s="533">
        <v>26993</v>
      </c>
      <c r="AL22" s="533">
        <v>27060</v>
      </c>
      <c r="AM22" s="533">
        <v>27060</v>
      </c>
      <c r="AN22" s="533">
        <v>27060</v>
      </c>
      <c r="AO22" s="533">
        <v>2132</v>
      </c>
      <c r="AP22" s="533">
        <v>732</v>
      </c>
      <c r="AQ22" s="533">
        <v>732</v>
      </c>
      <c r="AR22" s="533">
        <v>732</v>
      </c>
      <c r="AS22" s="533">
        <v>732</v>
      </c>
      <c r="AT22" s="533">
        <v>541</v>
      </c>
      <c r="AU22" s="533">
        <f>SUM(D22:AT22)</f>
        <v>472792</v>
      </c>
      <c r="AV22" s="533"/>
      <c r="AW22" s="533"/>
      <c r="AX22" s="533"/>
      <c r="AY22" s="533"/>
    </row>
    <row r="23" spans="1:51" ht="27.75" customHeight="1" thickBot="1">
      <c r="A23" s="729" t="s">
        <v>541</v>
      </c>
      <c r="B23" s="733"/>
      <c r="C23" s="524">
        <v>11</v>
      </c>
      <c r="D23" s="533">
        <v>63068</v>
      </c>
      <c r="E23" s="533"/>
      <c r="F23" s="533"/>
      <c r="G23" s="533"/>
      <c r="H23" s="533">
        <v>26527</v>
      </c>
      <c r="I23" s="533"/>
      <c r="J23" s="533"/>
      <c r="K23" s="533"/>
      <c r="L23" s="533">
        <v>27060</v>
      </c>
      <c r="M23" s="533"/>
      <c r="N23" s="533"/>
      <c r="O23" s="533"/>
      <c r="P23" s="533">
        <v>107063</v>
      </c>
      <c r="Q23" s="533"/>
      <c r="R23" s="533"/>
      <c r="S23" s="533"/>
      <c r="T23" s="533">
        <v>27060</v>
      </c>
      <c r="U23" s="533"/>
      <c r="V23" s="533"/>
      <c r="W23" s="533"/>
      <c r="X23" s="533">
        <v>27060</v>
      </c>
      <c r="Y23" s="533"/>
      <c r="Z23" s="533"/>
      <c r="AA23" s="533"/>
      <c r="AB23" s="533">
        <v>27060</v>
      </c>
      <c r="AC23" s="533"/>
      <c r="AD23" s="533"/>
      <c r="AE23" s="533"/>
      <c r="AF23" s="533">
        <v>27060</v>
      </c>
      <c r="AG23" s="533"/>
      <c r="AH23" s="533"/>
      <c r="AI23" s="533"/>
      <c r="AJ23" s="533">
        <v>27060</v>
      </c>
      <c r="AK23" s="533">
        <v>26993</v>
      </c>
      <c r="AL23" s="533">
        <v>27060</v>
      </c>
      <c r="AM23" s="533">
        <v>27060</v>
      </c>
      <c r="AN23" s="533">
        <v>27060</v>
      </c>
      <c r="AO23" s="533">
        <v>2132</v>
      </c>
      <c r="AP23" s="533">
        <v>732</v>
      </c>
      <c r="AQ23" s="533">
        <v>732</v>
      </c>
      <c r="AR23" s="533">
        <v>732</v>
      </c>
      <c r="AS23" s="533">
        <v>732</v>
      </c>
      <c r="AT23" s="533">
        <v>541</v>
      </c>
      <c r="AU23" s="533">
        <f>SUM(D23:AT23)</f>
        <v>472792</v>
      </c>
      <c r="AV23" s="533"/>
      <c r="AW23" s="533"/>
      <c r="AX23" s="533"/>
      <c r="AY23" s="533"/>
    </row>
    <row r="24" spans="1:51" ht="25.5" customHeight="1" thickBot="1">
      <c r="A24" s="729" t="s">
        <v>542</v>
      </c>
      <c r="B24" s="733"/>
      <c r="C24" s="524">
        <v>12</v>
      </c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  <c r="AW24" s="533"/>
      <c r="AX24" s="533"/>
      <c r="AY24" s="533"/>
    </row>
    <row r="25" spans="1:51" ht="13.5" thickBot="1">
      <c r="A25" s="729" t="s">
        <v>543</v>
      </c>
      <c r="B25" s="733"/>
      <c r="C25" s="524">
        <v>13</v>
      </c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  <c r="AW25" s="533"/>
      <c r="AX25" s="533"/>
      <c r="AY25" s="533"/>
    </row>
    <row r="26" spans="1:51" ht="13.5" thickBot="1">
      <c r="A26" s="729" t="s">
        <v>544</v>
      </c>
      <c r="B26" s="733"/>
      <c r="C26" s="524">
        <v>14</v>
      </c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  <c r="AW26" s="533"/>
      <c r="AX26" s="533"/>
      <c r="AY26" s="533"/>
    </row>
    <row r="27" spans="1:51" ht="13.5" thickBot="1">
      <c r="A27" s="729" t="s">
        <v>545</v>
      </c>
      <c r="B27" s="733"/>
      <c r="C27" s="524">
        <v>15</v>
      </c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3"/>
      <c r="AR27" s="533"/>
      <c r="AS27" s="533"/>
      <c r="AT27" s="533"/>
      <c r="AU27" s="533"/>
      <c r="AV27" s="533"/>
      <c r="AW27" s="533"/>
      <c r="AX27" s="533"/>
      <c r="AY27" s="533"/>
    </row>
    <row r="28" spans="1:51" ht="13.5" thickBot="1">
      <c r="A28" s="729" t="s">
        <v>546</v>
      </c>
      <c r="B28" s="733"/>
      <c r="C28" s="524">
        <v>16</v>
      </c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</row>
    <row r="29" spans="1:51" ht="21" customHeight="1" thickBot="1">
      <c r="A29" s="729" t="s">
        <v>547</v>
      </c>
      <c r="B29" s="733"/>
      <c r="C29" s="524">
        <v>17</v>
      </c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</row>
    <row r="30" spans="1:51" ht="28.5" customHeight="1" thickBot="1">
      <c r="A30" s="732" t="s">
        <v>554</v>
      </c>
      <c r="B30" s="732"/>
      <c r="C30" s="534">
        <v>18</v>
      </c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</row>
    <row r="31" spans="1:51" ht="21" customHeight="1" thickBot="1">
      <c r="A31" s="729" t="s">
        <v>541</v>
      </c>
      <c r="B31" s="733"/>
      <c r="C31" s="524">
        <v>19</v>
      </c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3"/>
    </row>
    <row r="32" spans="1:51" ht="22.5" customHeight="1" thickBot="1">
      <c r="A32" s="729" t="s">
        <v>542</v>
      </c>
      <c r="B32" s="733"/>
      <c r="C32" s="524">
        <v>20</v>
      </c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3"/>
      <c r="AN32" s="533"/>
      <c r="AO32" s="533"/>
      <c r="AP32" s="533"/>
      <c r="AQ32" s="533"/>
      <c r="AR32" s="533"/>
      <c r="AS32" s="533"/>
      <c r="AT32" s="533"/>
      <c r="AU32" s="533"/>
      <c r="AV32" s="533"/>
      <c r="AW32" s="533"/>
      <c r="AX32" s="533"/>
      <c r="AY32" s="533"/>
    </row>
    <row r="33" spans="1:51" ht="13.5" thickBot="1">
      <c r="A33" s="729" t="s">
        <v>543</v>
      </c>
      <c r="B33" s="733"/>
      <c r="C33" s="524">
        <v>21</v>
      </c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3"/>
      <c r="AR33" s="533"/>
      <c r="AS33" s="533"/>
      <c r="AT33" s="533"/>
      <c r="AU33" s="533"/>
      <c r="AV33" s="533"/>
      <c r="AW33" s="533"/>
      <c r="AX33" s="533"/>
      <c r="AY33" s="533"/>
    </row>
    <row r="34" spans="1:51" ht="13.5" thickBot="1">
      <c r="A34" s="729" t="s">
        <v>544</v>
      </c>
      <c r="B34" s="733"/>
      <c r="C34" s="524">
        <v>22</v>
      </c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3"/>
      <c r="AR34" s="533"/>
      <c r="AS34" s="533"/>
      <c r="AT34" s="533"/>
      <c r="AU34" s="533"/>
      <c r="AV34" s="533"/>
      <c r="AW34" s="533"/>
      <c r="AX34" s="533"/>
      <c r="AY34" s="533"/>
    </row>
    <row r="35" spans="1:51" ht="13.5" thickBot="1">
      <c r="A35" s="729" t="s">
        <v>548</v>
      </c>
      <c r="B35" s="733"/>
      <c r="C35" s="524">
        <v>23</v>
      </c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533"/>
      <c r="AS35" s="533"/>
      <c r="AT35" s="533"/>
      <c r="AU35" s="533"/>
      <c r="AV35" s="533"/>
      <c r="AW35" s="533"/>
      <c r="AX35" s="533"/>
      <c r="AY35" s="533"/>
    </row>
    <row r="36" spans="1:51" ht="13.5" thickBot="1">
      <c r="A36" s="729" t="s">
        <v>546</v>
      </c>
      <c r="B36" s="733"/>
      <c r="C36" s="524">
        <v>24</v>
      </c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3"/>
      <c r="AP36" s="533"/>
      <c r="AQ36" s="533"/>
      <c r="AR36" s="533"/>
      <c r="AS36" s="533"/>
      <c r="AT36" s="533"/>
      <c r="AU36" s="533"/>
      <c r="AV36" s="533"/>
      <c r="AW36" s="533"/>
      <c r="AX36" s="533"/>
      <c r="AY36" s="533"/>
    </row>
    <row r="37" spans="1:51" ht="21.75" customHeight="1" thickBot="1">
      <c r="A37" s="729" t="s">
        <v>547</v>
      </c>
      <c r="B37" s="733"/>
      <c r="C37" s="524">
        <v>25</v>
      </c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</row>
    <row r="38" spans="1:51" ht="22.5" customHeight="1" thickBot="1">
      <c r="A38" s="732" t="s">
        <v>549</v>
      </c>
      <c r="B38" s="732"/>
      <c r="C38" s="534">
        <v>26</v>
      </c>
      <c r="D38" s="533">
        <v>63068</v>
      </c>
      <c r="E38" s="533"/>
      <c r="F38" s="533"/>
      <c r="G38" s="533"/>
      <c r="H38" s="533">
        <v>26527</v>
      </c>
      <c r="I38" s="533"/>
      <c r="J38" s="533"/>
      <c r="K38" s="533"/>
      <c r="L38" s="533">
        <v>27060</v>
      </c>
      <c r="M38" s="533"/>
      <c r="N38" s="533"/>
      <c r="O38" s="533"/>
      <c r="P38" s="533">
        <v>107063</v>
      </c>
      <c r="Q38" s="533"/>
      <c r="R38" s="533"/>
      <c r="S38" s="533"/>
      <c r="T38" s="533">
        <v>27060</v>
      </c>
      <c r="U38" s="533"/>
      <c r="V38" s="533"/>
      <c r="W38" s="533"/>
      <c r="X38" s="533">
        <v>27060</v>
      </c>
      <c r="Y38" s="533"/>
      <c r="Z38" s="533"/>
      <c r="AA38" s="533"/>
      <c r="AB38" s="533">
        <v>27060</v>
      </c>
      <c r="AC38" s="533"/>
      <c r="AD38" s="533"/>
      <c r="AE38" s="533"/>
      <c r="AF38" s="533">
        <v>27060</v>
      </c>
      <c r="AG38" s="533"/>
      <c r="AH38" s="533"/>
      <c r="AI38" s="533"/>
      <c r="AJ38" s="533">
        <v>27060</v>
      </c>
      <c r="AK38" s="533">
        <v>26993</v>
      </c>
      <c r="AL38" s="533">
        <v>27060</v>
      </c>
      <c r="AM38" s="533">
        <v>27060</v>
      </c>
      <c r="AN38" s="533">
        <v>27060</v>
      </c>
      <c r="AO38" s="533">
        <v>2132</v>
      </c>
      <c r="AP38" s="533">
        <v>732</v>
      </c>
      <c r="AQ38" s="533">
        <v>732</v>
      </c>
      <c r="AR38" s="533">
        <v>732</v>
      </c>
      <c r="AS38" s="533">
        <v>732</v>
      </c>
      <c r="AT38" s="533">
        <v>541</v>
      </c>
      <c r="AU38" s="533">
        <f>SUM(D38:AT38)</f>
        <v>472792</v>
      </c>
      <c r="AV38" s="533"/>
      <c r="AW38" s="533"/>
      <c r="AX38" s="533"/>
      <c r="AY38" s="533"/>
    </row>
    <row r="39" spans="1:51" ht="23.25" customHeight="1" thickBot="1">
      <c r="A39" s="732" t="s">
        <v>550</v>
      </c>
      <c r="B39" s="732"/>
      <c r="C39" s="534">
        <v>27</v>
      </c>
      <c r="D39" s="533">
        <f>D21-D38</f>
        <v>101177</v>
      </c>
      <c r="E39" s="533"/>
      <c r="F39" s="533"/>
      <c r="G39" s="533"/>
      <c r="H39" s="533">
        <f>H21-H38</f>
        <v>142225</v>
      </c>
      <c r="I39" s="533">
        <f>I21-I38</f>
        <v>0</v>
      </c>
      <c r="J39" s="533"/>
      <c r="K39" s="533"/>
      <c r="L39" s="533">
        <f>L21-L38</f>
        <v>146586</v>
      </c>
      <c r="M39" s="533">
        <f>M21-M38</f>
        <v>0</v>
      </c>
      <c r="N39" s="533">
        <f>N21-N38</f>
        <v>0</v>
      </c>
      <c r="O39" s="533"/>
      <c r="P39" s="533">
        <f>P21-P38</f>
        <v>71368.5</v>
      </c>
      <c r="Q39" s="533"/>
      <c r="R39" s="533">
        <f>R21-R38</f>
        <v>0</v>
      </c>
      <c r="S39" s="533">
        <f>S21-S38</f>
        <v>0</v>
      </c>
      <c r="T39" s="533">
        <f>T21-T38</f>
        <v>151371.5</v>
      </c>
      <c r="U39" s="533"/>
      <c r="V39" s="533"/>
      <c r="W39" s="533"/>
      <c r="X39" s="533">
        <f>X21-X38</f>
        <v>151371.5</v>
      </c>
      <c r="Y39" s="533"/>
      <c r="Z39" s="533"/>
      <c r="AA39" s="533"/>
      <c r="AB39" s="533">
        <f>AB21-AB38</f>
        <v>151371.5</v>
      </c>
      <c r="AC39" s="533"/>
      <c r="AD39" s="533"/>
      <c r="AE39" s="533"/>
      <c r="AF39" s="533">
        <f>AF21-AF38</f>
        <v>151371.5</v>
      </c>
      <c r="AG39" s="533"/>
      <c r="AH39" s="533"/>
      <c r="AI39" s="533"/>
      <c r="AJ39" s="533">
        <f aca="true" t="shared" si="2" ref="AJ39:AT39">AJ21-AJ38</f>
        <v>151371.5</v>
      </c>
      <c r="AK39" s="533">
        <f t="shared" si="2"/>
        <v>151438.5</v>
      </c>
      <c r="AL39" s="533">
        <f t="shared" si="2"/>
        <v>151371.5</v>
      </c>
      <c r="AM39" s="533">
        <f t="shared" si="2"/>
        <v>151371.5</v>
      </c>
      <c r="AN39" s="533">
        <f t="shared" si="2"/>
        <v>151371.5</v>
      </c>
      <c r="AO39" s="533">
        <f t="shared" si="2"/>
        <v>176299.5</v>
      </c>
      <c r="AP39" s="533">
        <f t="shared" si="2"/>
        <v>177699.5</v>
      </c>
      <c r="AQ39" s="533">
        <f t="shared" si="2"/>
        <v>177699.5</v>
      </c>
      <c r="AR39" s="533">
        <f t="shared" si="2"/>
        <v>177699.5</v>
      </c>
      <c r="AS39" s="533">
        <f t="shared" si="2"/>
        <v>177699.5</v>
      </c>
      <c r="AT39" s="533">
        <f t="shared" si="2"/>
        <v>177890.5</v>
      </c>
      <c r="AU39" s="533">
        <f>SUM(D39:AT39)</f>
        <v>2888755</v>
      </c>
      <c r="AV39" s="533"/>
      <c r="AW39" s="533"/>
      <c r="AX39" s="533"/>
      <c r="AY39" s="533"/>
    </row>
    <row r="40" spans="1:51" ht="13.5" thickBot="1">
      <c r="A40" s="535"/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35"/>
      <c r="AU40" s="535"/>
      <c r="AV40" s="535"/>
      <c r="AW40" s="535"/>
      <c r="AX40" s="535"/>
      <c r="AY40" s="535"/>
    </row>
  </sheetData>
  <mergeCells count="55">
    <mergeCell ref="H8:AT8"/>
    <mergeCell ref="A34:B34"/>
    <mergeCell ref="A35:B35"/>
    <mergeCell ref="A36:B36"/>
    <mergeCell ref="A22:B22"/>
    <mergeCell ref="A18:B18"/>
    <mergeCell ref="A19:B19"/>
    <mergeCell ref="A20:B20"/>
    <mergeCell ref="A21:B21"/>
    <mergeCell ref="A14:B14"/>
    <mergeCell ref="A31:B31"/>
    <mergeCell ref="A32:B32"/>
    <mergeCell ref="A33:B33"/>
    <mergeCell ref="A30:B30"/>
    <mergeCell ref="A38:B38"/>
    <mergeCell ref="A39:B39"/>
    <mergeCell ref="A23:B23"/>
    <mergeCell ref="A24:B24"/>
    <mergeCell ref="A25:B25"/>
    <mergeCell ref="A26:B26"/>
    <mergeCell ref="A27:B27"/>
    <mergeCell ref="A28:B28"/>
    <mergeCell ref="A37:B37"/>
    <mergeCell ref="A29:B29"/>
    <mergeCell ref="A15:B15"/>
    <mergeCell ref="A16:B16"/>
    <mergeCell ref="A17:B17"/>
    <mergeCell ref="AB12:AE12"/>
    <mergeCell ref="P12:S12"/>
    <mergeCell ref="T12:W12"/>
    <mergeCell ref="X12:AA12"/>
    <mergeCell ref="AF12:AI12"/>
    <mergeCell ref="AU12:AY12"/>
    <mergeCell ref="A13:B13"/>
    <mergeCell ref="AF9:AI9"/>
    <mergeCell ref="AF10:AI10"/>
    <mergeCell ref="AF11:AI11"/>
    <mergeCell ref="A12:B12"/>
    <mergeCell ref="D12:G12"/>
    <mergeCell ref="H12:K12"/>
    <mergeCell ref="L12:O12"/>
    <mergeCell ref="A1:AU3"/>
    <mergeCell ref="A8:B11"/>
    <mergeCell ref="D8:G11"/>
    <mergeCell ref="AU8:AY11"/>
    <mergeCell ref="H9:K11"/>
    <mergeCell ref="L9:O11"/>
    <mergeCell ref="P9:S11"/>
    <mergeCell ref="T9:W11"/>
    <mergeCell ref="X9:AA11"/>
    <mergeCell ref="AB9:AE11"/>
    <mergeCell ref="AS7:AT7"/>
    <mergeCell ref="A4:AU4"/>
    <mergeCell ref="A6:P6"/>
    <mergeCell ref="X6:AM6"/>
  </mergeCells>
  <printOptions/>
  <pageMargins left="0.24" right="0.16" top="0.49" bottom="1.36" header="0.69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E140"/>
  <sheetViews>
    <sheetView workbookViewId="0" topLeftCell="A121">
      <selection activeCell="D155" sqref="D155"/>
    </sheetView>
  </sheetViews>
  <sheetFormatPr defaultColWidth="9.140625" defaultRowHeight="12.75"/>
  <cols>
    <col min="1" max="1" width="51.57421875" style="0" customWidth="1"/>
    <col min="2" max="2" width="12.7109375" style="416" customWidth="1"/>
    <col min="3" max="3" width="14.00390625" style="0" customWidth="1"/>
    <col min="4" max="4" width="18.7109375" style="16" customWidth="1"/>
    <col min="5" max="5" width="14.140625" style="0" bestFit="1" customWidth="1"/>
  </cols>
  <sheetData>
    <row r="1" spans="1:4" ht="12.75">
      <c r="A1" s="1"/>
      <c r="B1" s="21"/>
      <c r="C1" s="658" t="s">
        <v>555</v>
      </c>
      <c r="D1" s="658"/>
    </row>
    <row r="2" spans="1:4" ht="17.25" customHeight="1">
      <c r="A2" s="1"/>
      <c r="B2" s="21"/>
      <c r="C2" s="658" t="s">
        <v>777</v>
      </c>
      <c r="D2" s="658"/>
    </row>
    <row r="3" spans="1:4" ht="48.75" customHeight="1">
      <c r="A3" s="3" t="s">
        <v>463</v>
      </c>
      <c r="B3" s="349"/>
      <c r="C3" s="350"/>
      <c r="D3" s="351"/>
    </row>
    <row r="4" spans="1:4" ht="24" customHeight="1">
      <c r="A4" s="3" t="s">
        <v>363</v>
      </c>
      <c r="B4" s="349"/>
      <c r="C4" s="350"/>
      <c r="D4" s="352"/>
    </row>
    <row r="5" spans="1:4" ht="33" customHeight="1" thickBot="1">
      <c r="A5" s="353"/>
      <c r="B5" s="354"/>
      <c r="C5" s="9"/>
      <c r="D5" s="355"/>
    </row>
    <row r="6" spans="1:4" ht="12.75">
      <c r="A6" s="659" t="s">
        <v>2</v>
      </c>
      <c r="B6" s="665" t="s">
        <v>364</v>
      </c>
      <c r="C6" s="659" t="s">
        <v>365</v>
      </c>
      <c r="D6" s="667" t="s">
        <v>366</v>
      </c>
    </row>
    <row r="7" spans="1:4" ht="12.75">
      <c r="A7" s="660"/>
      <c r="B7" s="666"/>
      <c r="C7" s="660"/>
      <c r="D7" s="668"/>
    </row>
    <row r="8" spans="1:4" ht="13.5" thickBot="1">
      <c r="A8" s="660"/>
      <c r="B8" s="666"/>
      <c r="C8" s="661"/>
      <c r="D8" s="668"/>
    </row>
    <row r="9" spans="1:4" ht="18" customHeight="1">
      <c r="A9" s="356" t="s">
        <v>367</v>
      </c>
      <c r="B9" s="357"/>
      <c r="C9" s="358"/>
      <c r="D9" s="359"/>
    </row>
    <row r="10" spans="1:4" ht="39" customHeight="1">
      <c r="A10" s="360" t="s">
        <v>368</v>
      </c>
      <c r="B10" s="361">
        <v>13514</v>
      </c>
      <c r="C10" s="362">
        <v>4074</v>
      </c>
      <c r="D10" s="363">
        <f>(B10*C10)</f>
        <v>55056036</v>
      </c>
    </row>
    <row r="11" spans="1:4" ht="17.25" customHeight="1">
      <c r="A11" s="364" t="s">
        <v>369</v>
      </c>
      <c r="B11" s="365"/>
      <c r="C11" s="366"/>
      <c r="D11" s="363"/>
    </row>
    <row r="12" spans="1:4" ht="12.75">
      <c r="A12" s="367" t="s">
        <v>370</v>
      </c>
      <c r="B12" s="365"/>
      <c r="C12" s="366"/>
      <c r="D12" s="363"/>
    </row>
    <row r="13" spans="1:4" ht="12.75">
      <c r="A13" s="367" t="s">
        <v>371</v>
      </c>
      <c r="B13" s="365">
        <v>1</v>
      </c>
      <c r="C13" s="366">
        <v>3000000</v>
      </c>
      <c r="D13" s="363">
        <f>(B13*C13)</f>
        <v>3000000</v>
      </c>
    </row>
    <row r="14" spans="1:4" ht="12.75">
      <c r="A14" s="367" t="s">
        <v>372</v>
      </c>
      <c r="B14" s="365">
        <v>11990</v>
      </c>
      <c r="C14" s="366">
        <v>276</v>
      </c>
      <c r="D14" s="363">
        <f>(B14*C14)</f>
        <v>3309240</v>
      </c>
    </row>
    <row r="15" spans="1:4" ht="12.75">
      <c r="A15" s="367" t="s">
        <v>373</v>
      </c>
      <c r="B15" s="365">
        <v>262</v>
      </c>
      <c r="C15" s="366">
        <v>28600</v>
      </c>
      <c r="D15" s="363">
        <f>(B15*C15)</f>
        <v>7493200</v>
      </c>
    </row>
    <row r="16" spans="1:4" ht="12.75">
      <c r="A16" s="367" t="s">
        <v>374</v>
      </c>
      <c r="B16" s="365"/>
      <c r="C16" s="366"/>
      <c r="D16" s="363"/>
    </row>
    <row r="17" spans="1:4" ht="12.75">
      <c r="A17" s="367" t="s">
        <v>375</v>
      </c>
      <c r="B17" s="365">
        <v>20738</v>
      </c>
      <c r="C17" s="366">
        <v>56</v>
      </c>
      <c r="D17" s="363">
        <f>(B17*C17)</f>
        <v>1161328</v>
      </c>
    </row>
    <row r="18" spans="1:4" ht="12.75">
      <c r="A18" s="367" t="s">
        <v>376</v>
      </c>
      <c r="B18" s="365">
        <v>299</v>
      </c>
      <c r="C18" s="366">
        <v>7729</v>
      </c>
      <c r="D18" s="363">
        <f>(B18*C18)</f>
        <v>2310971</v>
      </c>
    </row>
    <row r="19" spans="1:4" ht="15" customHeight="1">
      <c r="A19" s="364" t="s">
        <v>377</v>
      </c>
      <c r="B19" s="365">
        <v>57</v>
      </c>
      <c r="C19" s="366">
        <v>2612</v>
      </c>
      <c r="D19" s="363">
        <f>(B19*C19)</f>
        <v>148884</v>
      </c>
    </row>
    <row r="20" spans="1:4" ht="16.5" customHeight="1">
      <c r="A20" s="364" t="s">
        <v>378</v>
      </c>
      <c r="B20" s="365"/>
      <c r="C20" s="366"/>
      <c r="D20" s="493">
        <v>107943624</v>
      </c>
    </row>
    <row r="21" spans="1:4" ht="15.75" customHeight="1">
      <c r="A21" s="364" t="s">
        <v>379</v>
      </c>
      <c r="B21" s="365"/>
      <c r="C21" s="366"/>
      <c r="D21" s="363"/>
    </row>
    <row r="22" spans="1:4" ht="17.25" customHeight="1">
      <c r="A22" s="364" t="s">
        <v>482</v>
      </c>
      <c r="B22" s="365"/>
      <c r="C22" s="366"/>
      <c r="D22" s="363"/>
    </row>
    <row r="23" spans="1:4" ht="12.75">
      <c r="A23" s="367" t="s">
        <v>380</v>
      </c>
      <c r="B23" s="365"/>
      <c r="C23" s="366"/>
      <c r="D23" s="363"/>
    </row>
    <row r="24" spans="1:4" ht="12.75">
      <c r="A24" s="368" t="s">
        <v>381</v>
      </c>
      <c r="B24" s="365">
        <v>407</v>
      </c>
      <c r="C24" s="366"/>
      <c r="D24" s="363">
        <v>51700000</v>
      </c>
    </row>
    <row r="25" spans="1:4" ht="12.75">
      <c r="A25" s="367" t="s">
        <v>382</v>
      </c>
      <c r="B25" s="365"/>
      <c r="C25" s="366"/>
      <c r="D25" s="363"/>
    </row>
    <row r="26" spans="1:4" ht="12.75">
      <c r="A26" s="368" t="s">
        <v>383</v>
      </c>
      <c r="B26" s="365">
        <v>206</v>
      </c>
      <c r="C26" s="366"/>
      <c r="D26" s="363">
        <v>18486667</v>
      </c>
    </row>
    <row r="27" spans="1:4" ht="12.75">
      <c r="A27" s="368" t="s">
        <v>384</v>
      </c>
      <c r="B27" s="365">
        <v>120</v>
      </c>
      <c r="C27" s="366"/>
      <c r="D27" s="363">
        <v>10966667</v>
      </c>
    </row>
    <row r="28" spans="1:4" ht="12.75">
      <c r="A28" s="368" t="s">
        <v>385</v>
      </c>
      <c r="B28" s="365">
        <v>117</v>
      </c>
      <c r="C28" s="366"/>
      <c r="D28" s="363">
        <v>12063333</v>
      </c>
    </row>
    <row r="29" spans="1:4" ht="12.75">
      <c r="A29" s="368" t="s">
        <v>386</v>
      </c>
      <c r="B29" s="365">
        <v>209</v>
      </c>
      <c r="C29" s="366"/>
      <c r="D29" s="363">
        <v>22090000</v>
      </c>
    </row>
    <row r="30" spans="1:4" ht="12.75">
      <c r="A30" s="368" t="s">
        <v>387</v>
      </c>
      <c r="B30" s="365">
        <v>211</v>
      </c>
      <c r="C30" s="366"/>
      <c r="D30" s="363">
        <v>25223333</v>
      </c>
    </row>
    <row r="31" spans="1:4" ht="12.75">
      <c r="A31" s="367" t="s">
        <v>388</v>
      </c>
      <c r="B31" s="365"/>
      <c r="C31" s="366"/>
      <c r="D31" s="363"/>
    </row>
    <row r="32" spans="1:4" ht="12.75">
      <c r="A32" s="368" t="s">
        <v>389</v>
      </c>
      <c r="B32" s="365">
        <v>411</v>
      </c>
      <c r="C32" s="366"/>
      <c r="D32" s="363">
        <v>53580000</v>
      </c>
    </row>
    <row r="33" spans="1:4" ht="12.75">
      <c r="A33" s="368" t="s">
        <v>390</v>
      </c>
      <c r="B33" s="365">
        <v>205</v>
      </c>
      <c r="C33" s="366"/>
      <c r="D33" s="363">
        <v>31646667</v>
      </c>
    </row>
    <row r="34" spans="1:4" ht="12.75">
      <c r="A34" s="368" t="s">
        <v>391</v>
      </c>
      <c r="B34" s="365">
        <v>23</v>
      </c>
      <c r="C34" s="366"/>
      <c r="D34" s="363">
        <v>3603333</v>
      </c>
    </row>
    <row r="35" spans="1:4" ht="12.75">
      <c r="A35" s="367" t="s">
        <v>392</v>
      </c>
      <c r="B35" s="365"/>
      <c r="C35" s="366"/>
      <c r="D35" s="363"/>
    </row>
    <row r="36" spans="1:4" ht="32.25" customHeight="1">
      <c r="A36" s="369" t="s">
        <v>393</v>
      </c>
      <c r="B36" s="365">
        <v>320</v>
      </c>
      <c r="C36" s="366"/>
      <c r="D36" s="363">
        <v>36346667</v>
      </c>
    </row>
    <row r="37" spans="1:4" ht="12.75">
      <c r="A37" s="370" t="s">
        <v>394</v>
      </c>
      <c r="B37" s="365"/>
      <c r="C37" s="366"/>
      <c r="D37" s="363"/>
    </row>
    <row r="38" spans="1:4" ht="12.75">
      <c r="A38" s="369" t="s">
        <v>395</v>
      </c>
      <c r="B38" s="365">
        <v>114</v>
      </c>
      <c r="C38" s="366"/>
      <c r="D38" s="363">
        <v>7990000</v>
      </c>
    </row>
    <row r="39" spans="1:4" ht="12.75">
      <c r="A39" s="370" t="s">
        <v>396</v>
      </c>
      <c r="B39" s="365"/>
      <c r="C39" s="366"/>
      <c r="D39" s="363"/>
    </row>
    <row r="40" spans="1:4" ht="12.75">
      <c r="A40" s="369" t="s">
        <v>397</v>
      </c>
      <c r="B40" s="365">
        <v>88</v>
      </c>
      <c r="C40" s="366"/>
      <c r="D40" s="363">
        <v>16763333</v>
      </c>
    </row>
    <row r="41" spans="1:4" ht="12.75">
      <c r="A41" s="370" t="s">
        <v>398</v>
      </c>
      <c r="B41" s="365"/>
      <c r="C41" s="366"/>
      <c r="D41" s="363"/>
    </row>
    <row r="42" spans="1:4" ht="12.75">
      <c r="A42" s="369" t="s">
        <v>399</v>
      </c>
      <c r="B42" s="365">
        <v>299</v>
      </c>
      <c r="C42" s="366"/>
      <c r="D42" s="363">
        <v>4543333</v>
      </c>
    </row>
    <row r="43" spans="1:4" ht="12.75">
      <c r="A43" s="369" t="s">
        <v>400</v>
      </c>
      <c r="B43" s="365">
        <v>72</v>
      </c>
      <c r="C43" s="366"/>
      <c r="D43" s="363">
        <v>783333</v>
      </c>
    </row>
    <row r="44" spans="1:4" ht="12.75">
      <c r="A44" s="369" t="s">
        <v>401</v>
      </c>
      <c r="B44" s="365">
        <v>80</v>
      </c>
      <c r="C44" s="366"/>
      <c r="D44" s="363">
        <v>1566667</v>
      </c>
    </row>
    <row r="45" spans="1:4" ht="16.5" customHeight="1">
      <c r="A45" s="364" t="s">
        <v>483</v>
      </c>
      <c r="B45" s="365"/>
      <c r="C45" s="366"/>
      <c r="D45" s="363"/>
    </row>
    <row r="46" spans="1:4" ht="12.75">
      <c r="A46" s="367" t="s">
        <v>402</v>
      </c>
      <c r="B46" s="365"/>
      <c r="C46" s="366"/>
      <c r="D46" s="363"/>
    </row>
    <row r="47" spans="1:5" ht="13.5" thickBot="1">
      <c r="A47" s="368" t="s">
        <v>403</v>
      </c>
      <c r="B47" s="365">
        <v>407</v>
      </c>
      <c r="C47" s="371"/>
      <c r="D47" s="363">
        <v>25850000</v>
      </c>
      <c r="E47" s="372"/>
    </row>
    <row r="48" spans="1:4" ht="0.75" customHeight="1" hidden="1" thickBot="1">
      <c r="A48" s="373"/>
      <c r="B48" s="374"/>
      <c r="C48" s="375"/>
      <c r="D48" s="376"/>
    </row>
    <row r="49" spans="1:4" ht="12.75" customHeight="1" hidden="1" thickBot="1">
      <c r="A49" s="373"/>
      <c r="B49" s="374"/>
      <c r="C49" s="375"/>
      <c r="D49" s="376"/>
    </row>
    <row r="50" spans="1:4" ht="12.75">
      <c r="A50" s="659" t="s">
        <v>2</v>
      </c>
      <c r="B50" s="662" t="s">
        <v>364</v>
      </c>
      <c r="C50" s="659" t="s">
        <v>365</v>
      </c>
      <c r="D50" s="659" t="s">
        <v>366</v>
      </c>
    </row>
    <row r="51" spans="1:4" ht="12.75">
      <c r="A51" s="660"/>
      <c r="B51" s="663"/>
      <c r="C51" s="660"/>
      <c r="D51" s="660"/>
    </row>
    <row r="52" spans="1:4" ht="14.25" customHeight="1" thickBot="1">
      <c r="A52" s="661"/>
      <c r="B52" s="664"/>
      <c r="C52" s="661"/>
      <c r="D52" s="661"/>
    </row>
    <row r="53" spans="1:4" ht="14.25" customHeight="1">
      <c r="A53" s="377" t="s">
        <v>382</v>
      </c>
      <c r="B53" s="378"/>
      <c r="C53" s="379"/>
      <c r="D53" s="363"/>
    </row>
    <row r="54" spans="1:4" ht="14.25" customHeight="1">
      <c r="A54" s="368" t="s">
        <v>383</v>
      </c>
      <c r="B54" s="365">
        <v>206</v>
      </c>
      <c r="C54" s="366"/>
      <c r="D54" s="363">
        <v>9243333</v>
      </c>
    </row>
    <row r="55" spans="1:4" ht="14.25" customHeight="1">
      <c r="A55" s="368" t="s">
        <v>384</v>
      </c>
      <c r="B55" s="365">
        <v>110</v>
      </c>
      <c r="C55" s="366"/>
      <c r="D55" s="363">
        <v>5013333</v>
      </c>
    </row>
    <row r="56" spans="1:4" ht="14.25" customHeight="1">
      <c r="A56" s="380" t="s">
        <v>404</v>
      </c>
      <c r="B56" s="378">
        <v>120</v>
      </c>
      <c r="C56" s="379"/>
      <c r="D56" s="363">
        <v>6188333</v>
      </c>
    </row>
    <row r="57" spans="1:4" ht="14.25" customHeight="1">
      <c r="A57" s="368" t="s">
        <v>405</v>
      </c>
      <c r="B57" s="365">
        <v>228</v>
      </c>
      <c r="C57" s="366"/>
      <c r="D57" s="363">
        <v>12063333</v>
      </c>
    </row>
    <row r="58" spans="1:4" ht="14.25" customHeight="1">
      <c r="A58" s="380" t="s">
        <v>406</v>
      </c>
      <c r="B58" s="365">
        <v>201</v>
      </c>
      <c r="C58" s="366"/>
      <c r="D58" s="363">
        <v>12063333</v>
      </c>
    </row>
    <row r="59" spans="1:4" ht="14.25" customHeight="1">
      <c r="A59" s="367" t="s">
        <v>388</v>
      </c>
      <c r="B59" s="365"/>
      <c r="C59" s="366"/>
      <c r="D59" s="138"/>
    </row>
    <row r="60" spans="1:4" ht="14.25" customHeight="1">
      <c r="A60" s="381" t="s">
        <v>407</v>
      </c>
      <c r="B60" s="382">
        <v>402</v>
      </c>
      <c r="C60" s="383"/>
      <c r="D60" s="384">
        <v>26241667</v>
      </c>
    </row>
    <row r="61" spans="1:4" ht="14.25" customHeight="1">
      <c r="A61" s="368" t="s">
        <v>408</v>
      </c>
      <c r="B61" s="365">
        <v>249</v>
      </c>
      <c r="C61" s="385"/>
      <c r="D61" s="386">
        <v>19191667</v>
      </c>
    </row>
    <row r="62" spans="1:4" ht="14.25" customHeight="1">
      <c r="A62" s="377" t="s">
        <v>392</v>
      </c>
      <c r="B62" s="378"/>
      <c r="C62" s="385"/>
      <c r="D62" s="363"/>
    </row>
    <row r="63" spans="1:4" ht="27" customHeight="1">
      <c r="A63" s="369" t="s">
        <v>393</v>
      </c>
      <c r="B63" s="365">
        <v>424</v>
      </c>
      <c r="C63" s="366"/>
      <c r="D63" s="138">
        <v>24048333</v>
      </c>
    </row>
    <row r="64" spans="1:4" ht="17.25" customHeight="1">
      <c r="A64" s="370" t="s">
        <v>394</v>
      </c>
      <c r="B64" s="365"/>
      <c r="C64" s="366"/>
      <c r="D64" s="363"/>
    </row>
    <row r="65" spans="1:4" ht="12.75">
      <c r="A65" s="369" t="s">
        <v>395</v>
      </c>
      <c r="B65" s="365">
        <v>95</v>
      </c>
      <c r="C65" s="366"/>
      <c r="D65" s="363">
        <v>3368333</v>
      </c>
    </row>
    <row r="66" spans="1:4" ht="16.5" customHeight="1">
      <c r="A66" s="370" t="s">
        <v>396</v>
      </c>
      <c r="B66" s="365"/>
      <c r="C66" s="366"/>
      <c r="D66" s="363"/>
    </row>
    <row r="67" spans="1:4" ht="12.75">
      <c r="A67" s="369" t="s">
        <v>397</v>
      </c>
      <c r="B67" s="365">
        <v>100</v>
      </c>
      <c r="C67" s="366"/>
      <c r="D67" s="363">
        <v>9556667</v>
      </c>
    </row>
    <row r="68" spans="1:4" ht="17.25" customHeight="1">
      <c r="A68" s="370" t="s">
        <v>398</v>
      </c>
      <c r="B68" s="365"/>
      <c r="C68" s="366"/>
      <c r="D68" s="363"/>
    </row>
    <row r="69" spans="1:4" ht="12.75">
      <c r="A69" s="369" t="s">
        <v>409</v>
      </c>
      <c r="B69" s="365">
        <v>308</v>
      </c>
      <c r="C69" s="366"/>
      <c r="D69" s="363">
        <v>2350000</v>
      </c>
    </row>
    <row r="70" spans="1:4" ht="12.75">
      <c r="A70" s="369" t="s">
        <v>410</v>
      </c>
      <c r="B70" s="365">
        <v>70</v>
      </c>
      <c r="C70" s="366"/>
      <c r="D70" s="363">
        <v>313333</v>
      </c>
    </row>
    <row r="71" spans="1:4" ht="12.75">
      <c r="A71" s="369" t="s">
        <v>401</v>
      </c>
      <c r="B71" s="365">
        <v>83</v>
      </c>
      <c r="C71" s="366"/>
      <c r="D71" s="363">
        <v>861667</v>
      </c>
    </row>
    <row r="72" spans="1:4" ht="18" customHeight="1">
      <c r="A72" s="387" t="s">
        <v>411</v>
      </c>
      <c r="B72" s="365"/>
      <c r="C72" s="366"/>
      <c r="D72" s="363"/>
    </row>
    <row r="73" spans="1:4" ht="12.75">
      <c r="A73" s="364" t="s">
        <v>482</v>
      </c>
      <c r="B73" s="365"/>
      <c r="C73" s="366"/>
      <c r="D73" s="363"/>
    </row>
    <row r="74" spans="1:4" ht="12.75">
      <c r="A74" s="388" t="s">
        <v>412</v>
      </c>
      <c r="B74" s="365"/>
      <c r="C74" s="366"/>
      <c r="D74" s="363"/>
    </row>
    <row r="75" spans="1:4" ht="12.75">
      <c r="A75" s="369" t="s">
        <v>413</v>
      </c>
      <c r="B75" s="389">
        <v>119.33333</v>
      </c>
      <c r="C75" s="366">
        <v>35000</v>
      </c>
      <c r="D75" s="363">
        <f aca="true" t="shared" si="0" ref="D75:D88">(B75*C75)</f>
        <v>4176666.5500000003</v>
      </c>
    </row>
    <row r="76" spans="1:4" ht="12.75">
      <c r="A76" s="369" t="s">
        <v>414</v>
      </c>
      <c r="B76" s="389">
        <v>38.66666</v>
      </c>
      <c r="C76" s="366">
        <v>35000</v>
      </c>
      <c r="D76" s="363">
        <f t="shared" si="0"/>
        <v>1353333.1</v>
      </c>
    </row>
    <row r="77" spans="1:4" ht="26.25" customHeight="1">
      <c r="A77" s="369" t="s">
        <v>415</v>
      </c>
      <c r="B77" s="389">
        <v>0</v>
      </c>
      <c r="C77" s="366">
        <v>98000</v>
      </c>
      <c r="D77" s="363">
        <f t="shared" si="0"/>
        <v>0</v>
      </c>
    </row>
    <row r="78" spans="1:4" ht="24.75" customHeight="1">
      <c r="A78" s="369" t="s">
        <v>416</v>
      </c>
      <c r="B78" s="389">
        <v>126</v>
      </c>
      <c r="C78" s="366">
        <v>137200</v>
      </c>
      <c r="D78" s="363">
        <f t="shared" si="0"/>
        <v>17287200</v>
      </c>
    </row>
    <row r="79" spans="1:4" ht="12.75">
      <c r="A79" s="369" t="s">
        <v>417</v>
      </c>
      <c r="B79" s="389">
        <v>52</v>
      </c>
      <c r="C79" s="366">
        <v>58800</v>
      </c>
      <c r="D79" s="363">
        <f t="shared" si="0"/>
        <v>3057600</v>
      </c>
    </row>
    <row r="80" spans="1:4" ht="12.75">
      <c r="A80" s="369" t="s">
        <v>418</v>
      </c>
      <c r="B80" s="389">
        <v>20</v>
      </c>
      <c r="C80" s="366">
        <v>19600</v>
      </c>
      <c r="D80" s="363">
        <f t="shared" si="0"/>
        <v>392000</v>
      </c>
    </row>
    <row r="81" spans="1:4" ht="28.5" customHeight="1">
      <c r="A81" s="369" t="s">
        <v>419</v>
      </c>
      <c r="B81" s="389">
        <v>0</v>
      </c>
      <c r="C81" s="366">
        <v>224000</v>
      </c>
      <c r="D81" s="363">
        <f t="shared" si="0"/>
        <v>0</v>
      </c>
    </row>
    <row r="82" spans="1:4" ht="26.25" customHeight="1">
      <c r="A82" s="370" t="s">
        <v>420</v>
      </c>
      <c r="B82" s="389">
        <v>5.3333333</v>
      </c>
      <c r="C82" s="366">
        <v>134400</v>
      </c>
      <c r="D82" s="363">
        <f t="shared" si="0"/>
        <v>716799.99552</v>
      </c>
    </row>
    <row r="83" spans="1:4" ht="37.5" customHeight="1">
      <c r="A83" s="370" t="s">
        <v>421</v>
      </c>
      <c r="B83" s="389">
        <v>3.3333333</v>
      </c>
      <c r="C83" s="366">
        <v>358400</v>
      </c>
      <c r="D83" s="363">
        <f t="shared" si="0"/>
        <v>1194666.65472</v>
      </c>
    </row>
    <row r="84" spans="1:4" ht="43.5" customHeight="1">
      <c r="A84" s="369" t="s">
        <v>422</v>
      </c>
      <c r="B84" s="389">
        <v>16</v>
      </c>
      <c r="C84" s="366">
        <v>179200</v>
      </c>
      <c r="D84" s="363">
        <f t="shared" si="0"/>
        <v>2867200</v>
      </c>
    </row>
    <row r="85" spans="1:4" ht="47.25" customHeight="1">
      <c r="A85" s="369" t="s">
        <v>423</v>
      </c>
      <c r="B85" s="389">
        <v>17.3333333</v>
      </c>
      <c r="C85" s="366">
        <v>156800</v>
      </c>
      <c r="D85" s="363">
        <f t="shared" si="0"/>
        <v>2717866.66144</v>
      </c>
    </row>
    <row r="86" spans="1:4" ht="18" customHeight="1">
      <c r="A86" s="369" t="s">
        <v>424</v>
      </c>
      <c r="B86" s="389">
        <v>54.6666666</v>
      </c>
      <c r="C86" s="366">
        <v>40000</v>
      </c>
      <c r="D86" s="363">
        <f t="shared" si="0"/>
        <v>2186666.664</v>
      </c>
    </row>
    <row r="87" spans="1:4" ht="24.75" customHeight="1">
      <c r="A87" s="369" t="s">
        <v>425</v>
      </c>
      <c r="B87" s="389">
        <v>113.3333333</v>
      </c>
      <c r="C87" s="366">
        <v>64000</v>
      </c>
      <c r="D87" s="363">
        <f t="shared" si="0"/>
        <v>7253333.331200001</v>
      </c>
    </row>
    <row r="88" spans="1:4" ht="12.75">
      <c r="A88" s="369" t="s">
        <v>426</v>
      </c>
      <c r="B88" s="389">
        <v>18.6666666</v>
      </c>
      <c r="C88" s="366">
        <v>64000</v>
      </c>
      <c r="D88" s="363">
        <f t="shared" si="0"/>
        <v>1194666.6624</v>
      </c>
    </row>
    <row r="89" spans="1:4" ht="15.75" customHeight="1" hidden="1">
      <c r="A89" s="494"/>
      <c r="B89" s="495"/>
      <c r="C89" s="496"/>
      <c r="D89" s="497"/>
    </row>
    <row r="90" spans="1:4" ht="16.5" customHeight="1" thickBot="1">
      <c r="A90" s="390" t="s">
        <v>427</v>
      </c>
      <c r="B90" s="391">
        <v>210</v>
      </c>
      <c r="C90" s="392">
        <v>15300</v>
      </c>
      <c r="D90" s="363">
        <f>(B90*C90)</f>
        <v>3213000</v>
      </c>
    </row>
    <row r="91" spans="1:4" ht="16.5" customHeight="1">
      <c r="A91" s="669" t="s">
        <v>2</v>
      </c>
      <c r="B91" s="672" t="s">
        <v>364</v>
      </c>
      <c r="C91" s="669" t="s">
        <v>365</v>
      </c>
      <c r="D91" s="669" t="s">
        <v>366</v>
      </c>
    </row>
    <row r="92" spans="1:4" ht="15" customHeight="1">
      <c r="A92" s="670"/>
      <c r="B92" s="673"/>
      <c r="C92" s="670"/>
      <c r="D92" s="670"/>
    </row>
    <row r="93" spans="1:4" ht="16.5" customHeight="1" thickBot="1">
      <c r="A93" s="671"/>
      <c r="B93" s="674"/>
      <c r="C93" s="671"/>
      <c r="D93" s="671"/>
    </row>
    <row r="94" spans="1:4" ht="15.75" customHeight="1">
      <c r="A94" s="364" t="s">
        <v>483</v>
      </c>
      <c r="B94" s="365"/>
      <c r="C94" s="366"/>
      <c r="D94" s="393"/>
    </row>
    <row r="95" spans="1:4" ht="15.75" customHeight="1">
      <c r="A95" s="370" t="s">
        <v>412</v>
      </c>
      <c r="B95" s="365"/>
      <c r="C95" s="366"/>
      <c r="D95" s="394"/>
    </row>
    <row r="96" spans="1:4" ht="17.25" customHeight="1">
      <c r="A96" s="369" t="s">
        <v>413</v>
      </c>
      <c r="B96" s="389">
        <v>45.333333</v>
      </c>
      <c r="C96" s="366">
        <v>35000</v>
      </c>
      <c r="D96" s="363">
        <f aca="true" t="shared" si="1" ref="D96:D112">(B96*C96)</f>
        <v>1586666.655</v>
      </c>
    </row>
    <row r="97" spans="1:4" ht="21.75" customHeight="1">
      <c r="A97" s="369" t="s">
        <v>428</v>
      </c>
      <c r="B97" s="389">
        <v>25.33333</v>
      </c>
      <c r="C97" s="366">
        <v>35000</v>
      </c>
      <c r="D97" s="363">
        <f t="shared" si="1"/>
        <v>886666.55</v>
      </c>
    </row>
    <row r="98" spans="1:4" ht="27.75" customHeight="1">
      <c r="A98" s="369" t="s">
        <v>415</v>
      </c>
      <c r="B98" s="389">
        <v>15.666666</v>
      </c>
      <c r="C98" s="366">
        <v>98000</v>
      </c>
      <c r="D98" s="363">
        <f t="shared" si="1"/>
        <v>1535333.268</v>
      </c>
    </row>
    <row r="99" spans="1:4" ht="28.5" customHeight="1">
      <c r="A99" s="369" t="s">
        <v>416</v>
      </c>
      <c r="B99" s="395">
        <v>63.33333</v>
      </c>
      <c r="C99" s="383">
        <v>137200</v>
      </c>
      <c r="D99" s="363">
        <f t="shared" si="1"/>
        <v>8689332.876</v>
      </c>
    </row>
    <row r="100" spans="1:4" ht="19.5" customHeight="1">
      <c r="A100" s="369" t="s">
        <v>417</v>
      </c>
      <c r="B100" s="396">
        <v>30.666666</v>
      </c>
      <c r="C100" s="397">
        <v>58800</v>
      </c>
      <c r="D100" s="363">
        <f t="shared" si="1"/>
        <v>1803199.9608</v>
      </c>
    </row>
    <row r="101" spans="1:4" ht="17.25" customHeight="1">
      <c r="A101" s="398" t="s">
        <v>418</v>
      </c>
      <c r="B101" s="399">
        <v>25</v>
      </c>
      <c r="C101" s="400">
        <v>19600</v>
      </c>
      <c r="D101" s="363">
        <f t="shared" si="1"/>
        <v>490000</v>
      </c>
    </row>
    <row r="102" spans="1:4" ht="28.5" customHeight="1">
      <c r="A102" s="369" t="s">
        <v>419</v>
      </c>
      <c r="B102" s="389">
        <v>0</v>
      </c>
      <c r="C102" s="366">
        <v>224000</v>
      </c>
      <c r="D102" s="363">
        <f t="shared" si="1"/>
        <v>0</v>
      </c>
    </row>
    <row r="103" spans="1:4" ht="28.5" customHeight="1">
      <c r="A103" s="370" t="s">
        <v>420</v>
      </c>
      <c r="B103" s="389">
        <v>1.33333333</v>
      </c>
      <c r="C103" s="366">
        <v>134400</v>
      </c>
      <c r="D103" s="363">
        <f t="shared" si="1"/>
        <v>179199.99955200002</v>
      </c>
    </row>
    <row r="104" spans="1:4" ht="28.5" customHeight="1">
      <c r="A104" s="370" t="s">
        <v>421</v>
      </c>
      <c r="B104" s="401">
        <v>2.333333</v>
      </c>
      <c r="C104" s="366">
        <v>358400</v>
      </c>
      <c r="D104" s="363">
        <f t="shared" si="1"/>
        <v>836266.5472</v>
      </c>
    </row>
    <row r="105" spans="1:4" ht="32.25" customHeight="1">
      <c r="A105" s="369" t="s">
        <v>429</v>
      </c>
      <c r="B105" s="402">
        <v>8</v>
      </c>
      <c r="C105" s="397">
        <v>179200</v>
      </c>
      <c r="D105" s="363">
        <f t="shared" si="1"/>
        <v>1433600</v>
      </c>
    </row>
    <row r="106" spans="1:4" ht="45.75" customHeight="1">
      <c r="A106" s="403" t="s">
        <v>430</v>
      </c>
      <c r="B106" s="389">
        <v>10</v>
      </c>
      <c r="C106" s="404">
        <v>156800</v>
      </c>
      <c r="D106" s="363">
        <f t="shared" si="1"/>
        <v>1568000</v>
      </c>
    </row>
    <row r="107" spans="1:4" ht="15.75" customHeight="1">
      <c r="A107" s="369" t="s">
        <v>424</v>
      </c>
      <c r="B107" s="405">
        <v>26.33333</v>
      </c>
      <c r="C107" s="366">
        <v>40000</v>
      </c>
      <c r="D107" s="363">
        <f t="shared" si="1"/>
        <v>1053333.2</v>
      </c>
    </row>
    <row r="108" spans="1:4" ht="25.5">
      <c r="A108" s="369" t="s">
        <v>431</v>
      </c>
      <c r="B108" s="389">
        <v>59.33333</v>
      </c>
      <c r="C108" s="366">
        <v>64000</v>
      </c>
      <c r="D108" s="363">
        <f t="shared" si="1"/>
        <v>3797333.1199999996</v>
      </c>
    </row>
    <row r="109" spans="1:4" ht="12.75">
      <c r="A109" s="369" t="s">
        <v>426</v>
      </c>
      <c r="B109" s="389">
        <v>9.33333333</v>
      </c>
      <c r="C109" s="366">
        <v>64000</v>
      </c>
      <c r="D109" s="363">
        <f t="shared" si="1"/>
        <v>597333.33312</v>
      </c>
    </row>
    <row r="110" spans="1:4" ht="15.75" customHeight="1">
      <c r="A110" s="369" t="s">
        <v>427</v>
      </c>
      <c r="B110" s="389">
        <v>105.666666</v>
      </c>
      <c r="C110" s="366">
        <v>15300</v>
      </c>
      <c r="D110" s="363">
        <f t="shared" si="1"/>
        <v>1616699.9898</v>
      </c>
    </row>
    <row r="111" spans="1:4" ht="15.75" customHeight="1">
      <c r="A111" s="369" t="s">
        <v>432</v>
      </c>
      <c r="B111" s="389">
        <v>97</v>
      </c>
      <c r="C111" s="366">
        <v>6000</v>
      </c>
      <c r="D111" s="363">
        <f t="shared" si="1"/>
        <v>582000</v>
      </c>
    </row>
    <row r="112" spans="1:4" ht="14.25" customHeight="1" thickBot="1">
      <c r="A112" s="369" t="s">
        <v>433</v>
      </c>
      <c r="B112" s="389">
        <v>97</v>
      </c>
      <c r="C112" s="366">
        <v>6000</v>
      </c>
      <c r="D112" s="363">
        <f t="shared" si="1"/>
        <v>582000</v>
      </c>
    </row>
    <row r="113" spans="1:4" ht="15.75" customHeight="1" hidden="1" thickBot="1">
      <c r="A113" s="369"/>
      <c r="B113" s="389"/>
      <c r="C113" s="366"/>
      <c r="D113" s="363"/>
    </row>
    <row r="114" spans="1:4" ht="18.75" customHeight="1" hidden="1">
      <c r="A114" s="364" t="s">
        <v>435</v>
      </c>
      <c r="B114" s="365"/>
      <c r="C114" s="366"/>
      <c r="D114" s="363"/>
    </row>
    <row r="115" spans="1:4" ht="15.75" customHeight="1" hidden="1">
      <c r="A115" s="369" t="s">
        <v>436</v>
      </c>
      <c r="B115" s="389">
        <v>879</v>
      </c>
      <c r="C115" s="366">
        <v>68000</v>
      </c>
      <c r="D115" s="363">
        <f>(B115*C115)</f>
        <v>59772000</v>
      </c>
    </row>
    <row r="116" spans="1:4" ht="15" customHeight="1" hidden="1">
      <c r="A116" s="369" t="s">
        <v>437</v>
      </c>
      <c r="B116" s="389">
        <v>1082</v>
      </c>
      <c r="C116" s="366">
        <v>12000</v>
      </c>
      <c r="D116" s="363">
        <f>(B116*C116)</f>
        <v>12984000</v>
      </c>
    </row>
    <row r="117" spans="1:4" ht="15" customHeight="1" hidden="1" thickBot="1">
      <c r="A117" s="369" t="s">
        <v>434</v>
      </c>
      <c r="B117" s="389">
        <v>1587</v>
      </c>
      <c r="C117" s="366">
        <v>1750</v>
      </c>
      <c r="D117" s="363">
        <f>(B117*C117)</f>
        <v>2777250</v>
      </c>
    </row>
    <row r="118" spans="1:4" ht="20.25" customHeight="1" thickBot="1">
      <c r="A118" s="406" t="s">
        <v>438</v>
      </c>
      <c r="B118" s="407"/>
      <c r="C118" s="407"/>
      <c r="D118" s="408">
        <f>SUM(D10:D112)+2</f>
        <v>708977915.118752</v>
      </c>
    </row>
    <row r="119" spans="1:4" ht="13.5" customHeight="1" hidden="1" thickBot="1">
      <c r="A119" s="367" t="s">
        <v>439</v>
      </c>
      <c r="B119" s="365"/>
      <c r="C119" s="366"/>
      <c r="D119" s="363"/>
    </row>
    <row r="120" spans="1:4" ht="13.5" customHeight="1">
      <c r="A120" s="364" t="s">
        <v>482</v>
      </c>
      <c r="B120" s="365"/>
      <c r="C120" s="366"/>
      <c r="D120" s="363"/>
    </row>
    <row r="121" spans="1:4" ht="16.5" customHeight="1">
      <c r="A121" s="367" t="s">
        <v>440</v>
      </c>
      <c r="B121" s="389">
        <v>6</v>
      </c>
      <c r="C121" s="366">
        <v>1200000</v>
      </c>
      <c r="D121" s="138">
        <f>(B121*C121)</f>
        <v>7200000</v>
      </c>
    </row>
    <row r="122" spans="1:4" ht="25.5">
      <c r="A122" s="409" t="s">
        <v>441</v>
      </c>
      <c r="B122" s="389">
        <v>147.3333333</v>
      </c>
      <c r="C122" s="366">
        <v>6300</v>
      </c>
      <c r="D122" s="138">
        <f>(B122*C122)</f>
        <v>928199.9997899999</v>
      </c>
    </row>
    <row r="123" spans="1:4" ht="12.75">
      <c r="A123" s="201" t="s">
        <v>442</v>
      </c>
      <c r="B123" s="395">
        <v>50</v>
      </c>
      <c r="C123" s="383">
        <v>26000</v>
      </c>
      <c r="D123" s="138">
        <f>(B123*C123)</f>
        <v>1300000</v>
      </c>
    </row>
    <row r="124" spans="1:4" ht="12.75">
      <c r="A124" s="201" t="s">
        <v>443</v>
      </c>
      <c r="B124" s="395">
        <v>2</v>
      </c>
      <c r="C124" s="383">
        <v>65000</v>
      </c>
      <c r="D124" s="138">
        <f>(B124*C124)</f>
        <v>130000</v>
      </c>
    </row>
    <row r="125" spans="1:4" ht="12.75" hidden="1">
      <c r="A125" s="364" t="s">
        <v>435</v>
      </c>
      <c r="B125" s="365"/>
      <c r="C125" s="366"/>
      <c r="D125" s="363"/>
    </row>
    <row r="126" spans="1:4" ht="12.75" hidden="1">
      <c r="A126" s="369" t="s">
        <v>436</v>
      </c>
      <c r="B126" s="389">
        <v>879</v>
      </c>
      <c r="C126" s="366">
        <v>68000</v>
      </c>
      <c r="D126" s="363">
        <f>(B126*C126)</f>
        <v>59772000</v>
      </c>
    </row>
    <row r="127" spans="1:4" ht="12.75" hidden="1">
      <c r="A127" s="369" t="s">
        <v>437</v>
      </c>
      <c r="B127" s="389">
        <v>1082</v>
      </c>
      <c r="C127" s="366">
        <v>12000</v>
      </c>
      <c r="D127" s="363">
        <f>(B127*C127)</f>
        <v>12984000</v>
      </c>
    </row>
    <row r="128" spans="1:4" ht="12.75">
      <c r="A128" s="369" t="s">
        <v>434</v>
      </c>
      <c r="B128" s="389">
        <v>984</v>
      </c>
      <c r="C128" s="366">
        <v>1750</v>
      </c>
      <c r="D128" s="363">
        <f>(B128*C128)</f>
        <v>1722000</v>
      </c>
    </row>
    <row r="129" spans="1:4" ht="12.75">
      <c r="A129" s="364" t="s">
        <v>483</v>
      </c>
      <c r="B129" s="395"/>
      <c r="C129" s="383"/>
      <c r="D129" s="384"/>
    </row>
    <row r="130" spans="1:4" ht="12.75">
      <c r="A130" s="367" t="s">
        <v>440</v>
      </c>
      <c r="B130" s="395">
        <v>3.333333</v>
      </c>
      <c r="C130" s="383">
        <v>1200000</v>
      </c>
      <c r="D130" s="138">
        <f>(B130*C130)</f>
        <v>3999999.6</v>
      </c>
    </row>
    <row r="131" spans="1:4" ht="25.5">
      <c r="A131" s="370" t="s">
        <v>441</v>
      </c>
      <c r="B131" s="395">
        <v>73.666666</v>
      </c>
      <c r="C131" s="383">
        <v>6300</v>
      </c>
      <c r="D131" s="138">
        <f>(B131*C131)</f>
        <v>464099.99580000003</v>
      </c>
    </row>
    <row r="132" spans="1:4" ht="12.75">
      <c r="A132" s="201" t="s">
        <v>442</v>
      </c>
      <c r="B132" s="395">
        <v>25.6666666</v>
      </c>
      <c r="C132" s="383">
        <v>26000</v>
      </c>
      <c r="D132" s="138">
        <f>(B132*C132)</f>
        <v>667333.3316</v>
      </c>
    </row>
    <row r="133" spans="1:4" ht="12.75">
      <c r="A133" s="201" t="s">
        <v>443</v>
      </c>
      <c r="B133" s="395">
        <v>1</v>
      </c>
      <c r="C133" s="383">
        <v>65000</v>
      </c>
      <c r="D133" s="138">
        <f>(B133*C133)</f>
        <v>65000</v>
      </c>
    </row>
    <row r="134" spans="1:4" ht="12.75">
      <c r="A134" s="369" t="s">
        <v>434</v>
      </c>
      <c r="B134" s="389">
        <v>491.3333</v>
      </c>
      <c r="C134" s="366">
        <v>1750</v>
      </c>
      <c r="D134" s="363">
        <f>(B134*C134)</f>
        <v>859833.275</v>
      </c>
    </row>
    <row r="135" spans="1:4" ht="12.75">
      <c r="A135" s="364" t="s">
        <v>435</v>
      </c>
      <c r="B135" s="365"/>
      <c r="C135" s="366"/>
      <c r="D135" s="363"/>
    </row>
    <row r="136" spans="1:4" ht="12.75">
      <c r="A136" s="369" t="s">
        <v>436</v>
      </c>
      <c r="B136" s="389">
        <v>846</v>
      </c>
      <c r="C136" s="366">
        <v>68000</v>
      </c>
      <c r="D136" s="363">
        <f>(B136*C136)</f>
        <v>57528000</v>
      </c>
    </row>
    <row r="137" spans="1:4" ht="12.75">
      <c r="A137" s="369" t="s">
        <v>437</v>
      </c>
      <c r="B137" s="389">
        <v>1043</v>
      </c>
      <c r="C137" s="366">
        <v>12000</v>
      </c>
      <c r="D137" s="363">
        <f>(B137*C137)</f>
        <v>12516000</v>
      </c>
    </row>
    <row r="138" spans="1:4" ht="12.75" hidden="1">
      <c r="A138" s="369"/>
      <c r="B138" s="389"/>
      <c r="C138" s="366"/>
      <c r="D138" s="363"/>
    </row>
    <row r="139" spans="1:4" ht="16.5" customHeight="1" thickBot="1">
      <c r="A139" s="410" t="s">
        <v>444</v>
      </c>
      <c r="B139" s="411"/>
      <c r="C139" s="392"/>
      <c r="D139" s="412">
        <v>87380466</v>
      </c>
    </row>
    <row r="140" spans="1:5" ht="13.5" customHeight="1" thickBot="1">
      <c r="A140" s="410" t="s">
        <v>445</v>
      </c>
      <c r="B140" s="413"/>
      <c r="C140" s="414"/>
      <c r="D140" s="415">
        <f>SUM(D118,D139)</f>
        <v>796358381.118752</v>
      </c>
      <c r="E140" s="372"/>
    </row>
  </sheetData>
  <mergeCells count="14">
    <mergeCell ref="A91:A93"/>
    <mergeCell ref="B91:B93"/>
    <mergeCell ref="C91:C93"/>
    <mergeCell ref="D91:D93"/>
    <mergeCell ref="C1:D1"/>
    <mergeCell ref="C2:D2"/>
    <mergeCell ref="A50:A52"/>
    <mergeCell ref="B50:B52"/>
    <mergeCell ref="C50:C52"/>
    <mergeCell ref="D50:D5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horizontalDpi="600" verticalDpi="600" orientation="portrait" paperSize="9" r:id="rId1"/>
  <rowBreaks count="2" manualBreakCount="2">
    <brk id="49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">
    <pageSetUpPr fitToPage="1"/>
  </sheetPr>
  <dimension ref="A1:P22"/>
  <sheetViews>
    <sheetView workbookViewId="0" topLeftCell="A1">
      <selection activeCell="A4" sqref="A4"/>
    </sheetView>
  </sheetViews>
  <sheetFormatPr defaultColWidth="9.140625" defaultRowHeight="12.75"/>
  <cols>
    <col min="1" max="1" width="21.140625" style="157" customWidth="1"/>
    <col min="2" max="2" width="6.8515625" style="157" customWidth="1"/>
    <col min="3" max="3" width="7.57421875" style="157" customWidth="1"/>
    <col min="4" max="4" width="8.28125" style="157" customWidth="1"/>
    <col min="5" max="5" width="9.140625" style="157" customWidth="1"/>
    <col min="6" max="6" width="9.28125" style="157" customWidth="1"/>
    <col min="7" max="7" width="8.8515625" style="157" customWidth="1"/>
    <col min="8" max="8" width="8.28125" style="157" customWidth="1"/>
    <col min="9" max="9" width="7.421875" style="157" bestFit="1" customWidth="1"/>
    <col min="10" max="11" width="8.421875" style="157" customWidth="1"/>
    <col min="12" max="12" width="6.421875" style="157" customWidth="1"/>
    <col min="13" max="15" width="8.8515625" style="157" bestFit="1" customWidth="1"/>
    <col min="16" max="16" width="9.57421875" style="157" customWidth="1"/>
    <col min="17" max="16384" width="9.140625" style="157" customWidth="1"/>
  </cols>
  <sheetData>
    <row r="1" spans="1:16" ht="12.75">
      <c r="A1" s="156"/>
      <c r="B1" s="156"/>
      <c r="C1" s="156"/>
      <c r="D1" s="156"/>
      <c r="E1" s="156"/>
      <c r="F1" s="156"/>
      <c r="G1" s="156"/>
      <c r="H1" s="156"/>
      <c r="J1" s="158"/>
      <c r="K1" s="158"/>
      <c r="L1" s="158"/>
      <c r="M1" s="22" t="s">
        <v>556</v>
      </c>
      <c r="N1" s="22"/>
      <c r="O1" s="22"/>
      <c r="P1" s="22"/>
    </row>
    <row r="2" spans="1:16" ht="12.75">
      <c r="A2" s="156"/>
      <c r="B2" s="156"/>
      <c r="C2" s="156"/>
      <c r="D2" s="156"/>
      <c r="E2" s="156"/>
      <c r="F2" s="156"/>
      <c r="G2" s="156"/>
      <c r="H2" s="156"/>
      <c r="I2" s="159"/>
      <c r="J2" s="159"/>
      <c r="K2" s="159"/>
      <c r="L2" s="159"/>
      <c r="M2" s="278" t="s">
        <v>776</v>
      </c>
      <c r="N2" s="20"/>
      <c r="O2" s="20"/>
      <c r="P2" s="20"/>
    </row>
    <row r="3" spans="1:16" ht="12.75">
      <c r="A3" s="156"/>
      <c r="B3" s="156"/>
      <c r="C3" s="156"/>
      <c r="D3" s="156"/>
      <c r="E3" s="156"/>
      <c r="F3" s="156"/>
      <c r="G3" s="156"/>
      <c r="H3" s="156"/>
      <c r="I3" s="159"/>
      <c r="J3" s="159"/>
      <c r="K3" s="159"/>
      <c r="L3" s="159"/>
      <c r="M3" s="159"/>
      <c r="N3" s="159"/>
      <c r="O3" s="159"/>
      <c r="P3" s="160"/>
    </row>
    <row r="4" spans="1:16" ht="19.5">
      <c r="A4" s="161" t="s">
        <v>90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19.5">
      <c r="A5" s="161" t="s">
        <v>459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13.5" thickBot="1">
      <c r="A6" s="156"/>
      <c r="B6" s="162"/>
      <c r="C6" s="162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63" t="s">
        <v>0</v>
      </c>
    </row>
    <row r="7" spans="1:16" ht="15.75" customHeight="1" thickBot="1">
      <c r="A7" s="164"/>
      <c r="B7" s="165" t="s">
        <v>91</v>
      </c>
      <c r="C7" s="549" t="s">
        <v>333</v>
      </c>
      <c r="D7" s="678" t="s">
        <v>92</v>
      </c>
      <c r="E7" s="679"/>
      <c r="F7" s="548"/>
      <c r="G7" s="678" t="s">
        <v>93</v>
      </c>
      <c r="H7" s="679"/>
      <c r="I7" s="679"/>
      <c r="J7" s="679"/>
      <c r="K7" s="679"/>
      <c r="L7" s="679"/>
      <c r="M7" s="548"/>
      <c r="N7" s="675" t="s">
        <v>249</v>
      </c>
      <c r="O7" s="676"/>
      <c r="P7" s="677"/>
    </row>
    <row r="8" spans="1:16" ht="15.75" customHeight="1">
      <c r="A8" s="166" t="s">
        <v>94</v>
      </c>
      <c r="B8" s="167" t="s">
        <v>95</v>
      </c>
      <c r="C8" s="550"/>
      <c r="D8" s="168" t="s">
        <v>491</v>
      </c>
      <c r="E8" s="169" t="s">
        <v>96</v>
      </c>
      <c r="F8" s="170" t="s">
        <v>97</v>
      </c>
      <c r="G8" s="168" t="s">
        <v>98</v>
      </c>
      <c r="H8" s="169" t="s">
        <v>99</v>
      </c>
      <c r="I8" s="169" t="s">
        <v>100</v>
      </c>
      <c r="J8" s="171" t="s">
        <v>101</v>
      </c>
      <c r="K8" s="171" t="s">
        <v>494</v>
      </c>
      <c r="L8" s="171" t="s">
        <v>5</v>
      </c>
      <c r="M8" s="170" t="s">
        <v>97</v>
      </c>
      <c r="N8" s="172" t="s">
        <v>102</v>
      </c>
      <c r="O8" s="171" t="s">
        <v>103</v>
      </c>
      <c r="P8" s="170" t="s">
        <v>104</v>
      </c>
    </row>
    <row r="9" spans="1:16" ht="15.75" customHeight="1" thickBot="1">
      <c r="A9" s="188" t="s">
        <v>105</v>
      </c>
      <c r="B9" s="189" t="s">
        <v>106</v>
      </c>
      <c r="C9" s="190">
        <v>40909</v>
      </c>
      <c r="D9" s="191" t="s">
        <v>107</v>
      </c>
      <c r="E9" s="192" t="s">
        <v>108</v>
      </c>
      <c r="F9" s="193" t="s">
        <v>109</v>
      </c>
      <c r="G9" s="191" t="s">
        <v>110</v>
      </c>
      <c r="H9" s="192" t="s">
        <v>111</v>
      </c>
      <c r="I9" s="192" t="s">
        <v>14</v>
      </c>
      <c r="J9" s="194" t="s">
        <v>112</v>
      </c>
      <c r="K9" s="194" t="s">
        <v>493</v>
      </c>
      <c r="L9" s="194" t="s">
        <v>14</v>
      </c>
      <c r="M9" s="193" t="s">
        <v>113</v>
      </c>
      <c r="N9" s="195" t="s">
        <v>114</v>
      </c>
      <c r="O9" s="194" t="s">
        <v>114</v>
      </c>
      <c r="P9" s="193" t="s">
        <v>115</v>
      </c>
    </row>
    <row r="10" spans="1:16" s="173" customFormat="1" ht="18" customHeight="1">
      <c r="A10" s="174" t="s">
        <v>116</v>
      </c>
      <c r="B10" s="196"/>
      <c r="C10" s="313">
        <v>63</v>
      </c>
      <c r="D10" s="314">
        <f>'[1]KINCSTÁR'!I289</f>
        <v>68137.16</v>
      </c>
      <c r="E10" s="314">
        <f aca="true" t="shared" si="0" ref="E10:E17">M10-D10</f>
        <v>123808.53169180671</v>
      </c>
      <c r="F10" s="315">
        <f aca="true" t="shared" si="1" ref="F10:F17">SUM(D10:E10)</f>
        <v>191945.6916918067</v>
      </c>
      <c r="G10" s="316">
        <f>'[1]KINCSTÁR'!I86</f>
        <v>78229.0125</v>
      </c>
      <c r="H10" s="314">
        <f>'[1]KINCSTÁR'!I100</f>
        <v>21162.701391806717</v>
      </c>
      <c r="I10" s="314">
        <f>'[1]KINCSTÁR'!I223</f>
        <v>92553.97780000001</v>
      </c>
      <c r="J10" s="277">
        <f>'[1]KINCSTÁR'!I227</f>
        <v>0</v>
      </c>
      <c r="K10" s="277"/>
      <c r="L10" s="277">
        <f>'[1]KINCSTÁR'!I236</f>
        <v>0</v>
      </c>
      <c r="M10" s="315">
        <f aca="true" t="shared" si="2" ref="M10:M17">SUM(G10:L10)</f>
        <v>191945.6916918067</v>
      </c>
      <c r="N10" s="316">
        <f aca="true" t="shared" si="3" ref="N10:N17">E10</f>
        <v>123808.53169180671</v>
      </c>
      <c r="O10" s="317"/>
      <c r="P10" s="318">
        <f aca="true" t="shared" si="4" ref="P10:P17">N10-O10</f>
        <v>123808.53169180671</v>
      </c>
    </row>
    <row r="11" spans="1:16" s="173" customFormat="1" ht="18" customHeight="1">
      <c r="A11" s="174" t="s">
        <v>337</v>
      </c>
      <c r="B11" s="196"/>
      <c r="C11" s="519">
        <v>106</v>
      </c>
      <c r="D11" s="314">
        <v>43934</v>
      </c>
      <c r="E11" s="314">
        <f t="shared" si="0"/>
        <v>18503</v>
      </c>
      <c r="F11" s="177">
        <f t="shared" si="1"/>
        <v>62437</v>
      </c>
      <c r="G11" s="316">
        <v>31357</v>
      </c>
      <c r="H11" s="314">
        <v>4232</v>
      </c>
      <c r="I11" s="314">
        <v>26848</v>
      </c>
      <c r="J11" s="277">
        <f>'[1]Kincstár közmunka'!I246</f>
        <v>0</v>
      </c>
      <c r="K11" s="277"/>
      <c r="L11" s="277"/>
      <c r="M11" s="315">
        <f t="shared" si="2"/>
        <v>62437</v>
      </c>
      <c r="N11" s="316">
        <f t="shared" si="3"/>
        <v>18503</v>
      </c>
      <c r="O11" s="317"/>
      <c r="P11" s="318">
        <f t="shared" si="4"/>
        <v>18503</v>
      </c>
    </row>
    <row r="12" spans="1:16" s="180" customFormat="1" ht="18" customHeight="1">
      <c r="A12" s="175" t="s">
        <v>81</v>
      </c>
      <c r="B12" s="198">
        <v>407</v>
      </c>
      <c r="C12" s="279">
        <v>49</v>
      </c>
      <c r="D12" s="502">
        <f>'[1]ÓVODA'!I282+'[1]ÓVODA'!I287+'[1]ÓVODA'!I290+'[1]ÓVODA'!I291</f>
        <v>17080.805</v>
      </c>
      <c r="E12" s="314">
        <f t="shared" si="0"/>
        <v>163709.31603134453</v>
      </c>
      <c r="F12" s="177">
        <f t="shared" si="1"/>
        <v>180790.12103134452</v>
      </c>
      <c r="G12" s="503">
        <f>'[1]ÓVODA'!I82</f>
        <v>91224.513</v>
      </c>
      <c r="H12" s="178">
        <f>'[1]ÓVODA'!I98</f>
        <v>24547.214871344542</v>
      </c>
      <c r="I12" s="178">
        <f>'[1]ÓVODA'!I211</f>
        <v>65018.39315999999</v>
      </c>
      <c r="J12" s="178">
        <f>'[1]ÓVODA'!I215</f>
        <v>0</v>
      </c>
      <c r="K12" s="178"/>
      <c r="L12" s="178">
        <f>'[1]ÓVODA'!I224</f>
        <v>0</v>
      </c>
      <c r="M12" s="177">
        <f t="shared" si="2"/>
        <v>180790.12103134452</v>
      </c>
      <c r="N12" s="316">
        <f t="shared" si="3"/>
        <v>163709.31603134453</v>
      </c>
      <c r="O12" s="275">
        <v>93936</v>
      </c>
      <c r="P12" s="179">
        <f t="shared" si="4"/>
        <v>69773.31603134453</v>
      </c>
    </row>
    <row r="13" spans="1:16" s="180" customFormat="1" ht="18" customHeight="1">
      <c r="A13" s="175" t="s">
        <v>117</v>
      </c>
      <c r="B13" s="198">
        <v>934</v>
      </c>
      <c r="C13" s="279">
        <v>11.5</v>
      </c>
      <c r="D13" s="502">
        <f>'[1]PED SZAKSZ'!I268+'[1]PED SZAKSZ'!I270+'[1]PED SZAKSZ'!I273+'[1]PED SZAKSZ'!I274</f>
        <v>3000</v>
      </c>
      <c r="E13" s="314">
        <f t="shared" si="0"/>
        <v>31213.416945861347</v>
      </c>
      <c r="F13" s="177">
        <f t="shared" si="1"/>
        <v>34213.41694586135</v>
      </c>
      <c r="G13" s="503">
        <f>'[1]PED SZAKSZ'!I88</f>
        <v>25240.79675</v>
      </c>
      <c r="H13" s="178">
        <f>'[1]PED SZAKSZ'!I102</f>
        <v>6642.170195861345</v>
      </c>
      <c r="I13" s="178">
        <f>'[1]PED SZAKSZ'!I200</f>
        <v>2330.45</v>
      </c>
      <c r="J13" s="178">
        <f>'[1]PED SZAKSZ'!I204</f>
        <v>0</v>
      </c>
      <c r="K13" s="178"/>
      <c r="L13" s="178">
        <f>'[1]PED SZAKSZ'!I213</f>
        <v>0</v>
      </c>
      <c r="M13" s="177">
        <f t="shared" si="2"/>
        <v>34213.41694586135</v>
      </c>
      <c r="N13" s="316">
        <f t="shared" si="3"/>
        <v>31213.416945861347</v>
      </c>
      <c r="O13" s="275">
        <v>33202</v>
      </c>
      <c r="P13" s="179">
        <f t="shared" si="4"/>
        <v>-1988.583054138653</v>
      </c>
    </row>
    <row r="14" spans="1:16" ht="18" customHeight="1">
      <c r="A14" s="175" t="s">
        <v>118</v>
      </c>
      <c r="B14" s="199">
        <v>863</v>
      </c>
      <c r="C14" s="282">
        <v>95</v>
      </c>
      <c r="D14" s="176">
        <f>'[1]TVA'!I330+'[1]TVA'!I336+'[1]TVA'!I339+'[1]TVA'!I340</f>
        <v>30561.51184</v>
      </c>
      <c r="E14" s="314">
        <f t="shared" si="0"/>
        <v>339912.92038294114</v>
      </c>
      <c r="F14" s="177">
        <f t="shared" si="1"/>
        <v>370474.43222294113</v>
      </c>
      <c r="G14" s="454">
        <f>'[1]TVA'!I105</f>
        <v>190222.91299999997</v>
      </c>
      <c r="H14" s="176">
        <f>'[1]TVA'!I121</f>
        <v>51048.29986294118</v>
      </c>
      <c r="I14" s="176">
        <f>'[1]TVA'!I252</f>
        <v>121617.21936</v>
      </c>
      <c r="J14" s="176">
        <f>'[1]TVA'!I256</f>
        <v>6792</v>
      </c>
      <c r="K14" s="176"/>
      <c r="L14" s="176">
        <f>'[1]TVA'!I266</f>
        <v>794</v>
      </c>
      <c r="M14" s="177">
        <f t="shared" si="2"/>
        <v>370474.43222294113</v>
      </c>
      <c r="N14" s="316">
        <f t="shared" si="3"/>
        <v>339912.92038294114</v>
      </c>
      <c r="O14" s="276">
        <v>209863</v>
      </c>
      <c r="P14" s="179">
        <f t="shared" si="4"/>
        <v>130049.92038294114</v>
      </c>
    </row>
    <row r="15" spans="1:16" ht="18" customHeight="1">
      <c r="A15" s="181" t="s">
        <v>250</v>
      </c>
      <c r="B15" s="199">
        <v>959</v>
      </c>
      <c r="C15" s="282">
        <v>107</v>
      </c>
      <c r="D15" s="176">
        <f>'[1]SZKI'!I344+'[1]SZKI'!I355+'[1]SZKI'!I359</f>
        <v>67701.55748</v>
      </c>
      <c r="E15" s="314">
        <f t="shared" si="0"/>
        <v>344703.1482860756</v>
      </c>
      <c r="F15" s="177">
        <f t="shared" si="1"/>
        <v>412404.70576607564</v>
      </c>
      <c r="G15" s="454">
        <f>'[1]SZKI'!I94</f>
        <v>217489.79</v>
      </c>
      <c r="H15" s="176">
        <f>'[1]SZKI'!I108</f>
        <v>57737.76598907563</v>
      </c>
      <c r="I15" s="176">
        <f>'[1]SZKI'!I266</f>
        <v>121453.16977700002</v>
      </c>
      <c r="J15" s="176">
        <f>'[1]SZKI'!I274</f>
        <v>5724</v>
      </c>
      <c r="K15" s="176"/>
      <c r="L15" s="176">
        <f>'[1]SZKI'!I283</f>
        <v>9999.98</v>
      </c>
      <c r="M15" s="177">
        <f t="shared" si="2"/>
        <v>412404.70576607564</v>
      </c>
      <c r="N15" s="316">
        <f t="shared" si="3"/>
        <v>344703.1482860756</v>
      </c>
      <c r="O15" s="276">
        <v>356648</v>
      </c>
      <c r="P15" s="179">
        <f t="shared" si="4"/>
        <v>-11944.851713924378</v>
      </c>
    </row>
    <row r="16" spans="1:16" s="173" customFormat="1" ht="18" customHeight="1">
      <c r="A16" s="181" t="s">
        <v>492</v>
      </c>
      <c r="B16" s="199"/>
      <c r="C16" s="282">
        <v>9.5</v>
      </c>
      <c r="D16" s="504">
        <f>'[1]Műv.Kp'!I284+'[1]Műv.Kp'!I286+'[1]Műv.Kp'!I289+'[1]Műv.Kp'!I290</f>
        <v>10375</v>
      </c>
      <c r="E16" s="314">
        <f t="shared" si="0"/>
        <v>36321.00136134453</v>
      </c>
      <c r="F16" s="177">
        <f t="shared" si="1"/>
        <v>46696.00136134453</v>
      </c>
      <c r="G16" s="454">
        <f>'[1]Műv.Kp'!I92</f>
        <v>18504</v>
      </c>
      <c r="H16" s="176">
        <f>'[1]Műv.Kp'!I106</f>
        <v>5037.823361344537</v>
      </c>
      <c r="I16" s="176">
        <f>'[1]Műv.Kp'!I218</f>
        <v>23154.178</v>
      </c>
      <c r="J16" s="176">
        <f>'[1]Műv.Kp'!I222</f>
        <v>0</v>
      </c>
      <c r="K16" s="176"/>
      <c r="L16" s="176">
        <f>'[1]Műv.Kp'!I231</f>
        <v>0</v>
      </c>
      <c r="M16" s="177">
        <f t="shared" si="2"/>
        <v>46696.00136134453</v>
      </c>
      <c r="N16" s="316">
        <f t="shared" si="3"/>
        <v>36321.00136134453</v>
      </c>
      <c r="O16" s="176"/>
      <c r="P16" s="179">
        <f t="shared" si="4"/>
        <v>36321.00136134453</v>
      </c>
    </row>
    <row r="17" spans="1:16" s="180" customFormat="1" ht="18" customHeight="1">
      <c r="A17" s="182" t="s">
        <v>119</v>
      </c>
      <c r="B17" s="198">
        <v>114</v>
      </c>
      <c r="C17" s="279">
        <v>7.5</v>
      </c>
      <c r="D17" s="502">
        <f>'[1]ZENEISKOLA'!I180</f>
        <v>1026</v>
      </c>
      <c r="E17" s="314">
        <f t="shared" si="0"/>
        <v>20935.014872268905</v>
      </c>
      <c r="F17" s="177">
        <f t="shared" si="1"/>
        <v>21961.014872268905</v>
      </c>
      <c r="G17" s="503">
        <f>'[1]ZENEISKOLA'!I80</f>
        <v>14030.32</v>
      </c>
      <c r="H17" s="178">
        <f>'[1]ZENEISKOLA'!I94</f>
        <v>3703.655072268907</v>
      </c>
      <c r="I17" s="178">
        <f>'[1]ZENEISKOLA'!I158</f>
        <v>4227.0398000000005</v>
      </c>
      <c r="J17" s="178">
        <f>'[1]ZENEISKOLA'!I162</f>
        <v>0</v>
      </c>
      <c r="K17" s="178"/>
      <c r="L17" s="178">
        <f>'[1]ZENEISKOLA'!I171</f>
        <v>0</v>
      </c>
      <c r="M17" s="177">
        <f t="shared" si="2"/>
        <v>21961.014872268905</v>
      </c>
      <c r="N17" s="316">
        <f t="shared" si="3"/>
        <v>20935.014872268905</v>
      </c>
      <c r="O17" s="275">
        <v>15716</v>
      </c>
      <c r="P17" s="179">
        <f t="shared" si="4"/>
        <v>5219.014872268905</v>
      </c>
    </row>
    <row r="18" spans="1:16" ht="18" customHeight="1">
      <c r="A18" s="187" t="s">
        <v>121</v>
      </c>
      <c r="B18" s="200">
        <f aca="true" t="shared" si="5" ref="B18:P18">SUM(B10:B17)</f>
        <v>3277</v>
      </c>
      <c r="C18" s="197">
        <f t="shared" si="5"/>
        <v>448.5</v>
      </c>
      <c r="D18" s="184">
        <f t="shared" si="5"/>
        <v>241816.03431999998</v>
      </c>
      <c r="E18" s="184">
        <f t="shared" si="5"/>
        <v>1079106.3495716427</v>
      </c>
      <c r="F18" s="185">
        <f t="shared" si="5"/>
        <v>1320922.3838916428</v>
      </c>
      <c r="G18" s="183">
        <f t="shared" si="5"/>
        <v>666298.3452499999</v>
      </c>
      <c r="H18" s="184">
        <f t="shared" si="5"/>
        <v>174111.6307446429</v>
      </c>
      <c r="I18" s="184">
        <f t="shared" si="5"/>
        <v>457202.4278970001</v>
      </c>
      <c r="J18" s="184">
        <f t="shared" si="5"/>
        <v>12516</v>
      </c>
      <c r="K18" s="184">
        <f t="shared" si="5"/>
        <v>0</v>
      </c>
      <c r="L18" s="184">
        <f t="shared" si="5"/>
        <v>10793.98</v>
      </c>
      <c r="M18" s="185">
        <f t="shared" si="5"/>
        <v>1320922.3838916428</v>
      </c>
      <c r="N18" s="505">
        <f t="shared" si="5"/>
        <v>1079106.3495716427</v>
      </c>
      <c r="O18" s="184">
        <f t="shared" si="5"/>
        <v>709365</v>
      </c>
      <c r="P18" s="185">
        <f t="shared" si="5"/>
        <v>369741.34957164276</v>
      </c>
    </row>
    <row r="19" spans="1:16" s="156" customFormat="1" ht="13.5" thickBot="1">
      <c r="A19" s="204" t="s">
        <v>120</v>
      </c>
      <c r="B19" s="319"/>
      <c r="C19" s="320">
        <v>66</v>
      </c>
      <c r="D19" s="321">
        <v>13838</v>
      </c>
      <c r="E19" s="321">
        <f>M19-D19</f>
        <v>514133</v>
      </c>
      <c r="F19" s="322">
        <f>SUM(D19:E19)</f>
        <v>527971</v>
      </c>
      <c r="G19" s="323">
        <v>147749</v>
      </c>
      <c r="H19" s="321">
        <v>42165</v>
      </c>
      <c r="I19" s="321">
        <v>70631</v>
      </c>
      <c r="J19" s="321"/>
      <c r="K19" s="321">
        <v>266156</v>
      </c>
      <c r="L19" s="321">
        <v>1270</v>
      </c>
      <c r="M19" s="324">
        <f>SUM(G19:L19)</f>
        <v>527971</v>
      </c>
      <c r="N19" s="323">
        <f>E19</f>
        <v>514133</v>
      </c>
      <c r="O19" s="321">
        <v>232967</v>
      </c>
      <c r="P19" s="322">
        <f>N19-O19</f>
        <v>281166</v>
      </c>
    </row>
    <row r="20" spans="1:16" s="156" customFormat="1" ht="13.5" thickBot="1">
      <c r="A20" s="205" t="s">
        <v>131</v>
      </c>
      <c r="B20" s="325">
        <f aca="true" t="shared" si="6" ref="B20:P20">SUM(B18:B19)</f>
        <v>3277</v>
      </c>
      <c r="C20" s="326">
        <f t="shared" si="6"/>
        <v>514.5</v>
      </c>
      <c r="D20" s="506">
        <f t="shared" si="6"/>
        <v>255654.03431999998</v>
      </c>
      <c r="E20" s="506">
        <f t="shared" si="6"/>
        <v>1593239.3495716427</v>
      </c>
      <c r="F20" s="507">
        <f t="shared" si="6"/>
        <v>1848893.3838916428</v>
      </c>
      <c r="G20" s="508">
        <f t="shared" si="6"/>
        <v>814047.3452499999</v>
      </c>
      <c r="H20" s="506">
        <f t="shared" si="6"/>
        <v>216276.6307446429</v>
      </c>
      <c r="I20" s="506">
        <f t="shared" si="6"/>
        <v>527833.4278970001</v>
      </c>
      <c r="J20" s="506">
        <f t="shared" si="6"/>
        <v>12516</v>
      </c>
      <c r="K20" s="506">
        <f t="shared" si="6"/>
        <v>266156</v>
      </c>
      <c r="L20" s="506">
        <f t="shared" si="6"/>
        <v>12063.98</v>
      </c>
      <c r="M20" s="507">
        <f t="shared" si="6"/>
        <v>1848893.3838916428</v>
      </c>
      <c r="N20" s="508">
        <f t="shared" si="6"/>
        <v>1593239.3495716427</v>
      </c>
      <c r="O20" s="506">
        <f t="shared" si="6"/>
        <v>942332</v>
      </c>
      <c r="P20" s="509">
        <f t="shared" si="6"/>
        <v>650907.3495716427</v>
      </c>
    </row>
    <row r="21" spans="1:16" s="156" customFormat="1" ht="12.75">
      <c r="A21" s="204" t="s">
        <v>775</v>
      </c>
      <c r="B21" s="327"/>
      <c r="C21" s="328">
        <v>99</v>
      </c>
      <c r="D21" s="510"/>
      <c r="E21" s="510"/>
      <c r="F21" s="511"/>
      <c r="G21" s="512"/>
      <c r="H21" s="510"/>
      <c r="I21" s="510"/>
      <c r="J21" s="510"/>
      <c r="K21" s="510"/>
      <c r="L21" s="510"/>
      <c r="M21" s="513"/>
      <c r="N21" s="512"/>
      <c r="O21" s="510"/>
      <c r="P21" s="511"/>
    </row>
    <row r="22" spans="1:16" s="156" customFormat="1" ht="13.5" thickBot="1">
      <c r="A22" s="186" t="s">
        <v>3</v>
      </c>
      <c r="B22" s="329">
        <f aca="true" t="shared" si="7" ref="B22:P22">SUM(B20:B21)</f>
        <v>3277</v>
      </c>
      <c r="C22" s="330">
        <f t="shared" si="7"/>
        <v>613.5</v>
      </c>
      <c r="D22" s="514">
        <f t="shared" si="7"/>
        <v>255654.03431999998</v>
      </c>
      <c r="E22" s="514">
        <f t="shared" si="7"/>
        <v>1593239.3495716427</v>
      </c>
      <c r="F22" s="515">
        <f t="shared" si="7"/>
        <v>1848893.3838916428</v>
      </c>
      <c r="G22" s="516">
        <f t="shared" si="7"/>
        <v>814047.3452499999</v>
      </c>
      <c r="H22" s="514">
        <f t="shared" si="7"/>
        <v>216276.6307446429</v>
      </c>
      <c r="I22" s="514">
        <f t="shared" si="7"/>
        <v>527833.4278970001</v>
      </c>
      <c r="J22" s="514">
        <f t="shared" si="7"/>
        <v>12516</v>
      </c>
      <c r="K22" s="514">
        <f t="shared" si="7"/>
        <v>266156</v>
      </c>
      <c r="L22" s="514">
        <f t="shared" si="7"/>
        <v>12063.98</v>
      </c>
      <c r="M22" s="515">
        <f t="shared" si="7"/>
        <v>1848893.3838916428</v>
      </c>
      <c r="N22" s="516">
        <f t="shared" si="7"/>
        <v>1593239.3495716427</v>
      </c>
      <c r="O22" s="514">
        <f t="shared" si="7"/>
        <v>942332</v>
      </c>
      <c r="P22" s="517">
        <f t="shared" si="7"/>
        <v>650907.3495716427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1"/>
  <dimension ref="A1:GL86"/>
  <sheetViews>
    <sheetView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6.28125" style="0" customWidth="1"/>
    <col min="2" max="3" width="8.140625" style="17" customWidth="1"/>
    <col min="4" max="4" width="8.00390625" style="17" bestFit="1" customWidth="1"/>
    <col min="5" max="6" width="8.140625" style="17" customWidth="1"/>
    <col min="7" max="7" width="8.140625" style="71" customWidth="1"/>
    <col min="8" max="8" width="0.9921875" style="71" customWidth="1"/>
    <col min="9" max="13" width="8.140625" style="0" customWidth="1"/>
    <col min="14" max="14" width="8.140625" style="24" customWidth="1"/>
  </cols>
  <sheetData>
    <row r="1" spans="10:13" ht="12.75">
      <c r="J1" s="555" t="s">
        <v>355</v>
      </c>
      <c r="K1" s="555"/>
      <c r="L1" s="555"/>
      <c r="M1" s="555"/>
    </row>
    <row r="2" spans="1:14" ht="12.75">
      <c r="A2" s="1"/>
      <c r="I2" s="1"/>
      <c r="J2" s="554" t="s">
        <v>778</v>
      </c>
      <c r="K2" s="554"/>
      <c r="L2" s="554"/>
      <c r="M2" s="554"/>
      <c r="N2" s="23"/>
    </row>
    <row r="3" spans="1:14" ht="17.25" customHeight="1">
      <c r="A3" s="100" t="s">
        <v>464</v>
      </c>
      <c r="B3" s="18"/>
      <c r="C3" s="18"/>
      <c r="D3" s="18"/>
      <c r="E3" s="18"/>
      <c r="F3" s="18"/>
      <c r="G3" s="72"/>
      <c r="H3" s="72"/>
      <c r="I3" s="2"/>
      <c r="J3" s="2"/>
      <c r="K3" s="2"/>
      <c r="L3" s="2"/>
      <c r="M3" s="2"/>
      <c r="N3" s="68"/>
    </row>
    <row r="4" spans="1:14" ht="19.5">
      <c r="A4" s="4" t="s">
        <v>461</v>
      </c>
      <c r="B4" s="18"/>
      <c r="C4" s="18"/>
      <c r="D4" s="18"/>
      <c r="E4" s="18"/>
      <c r="F4" s="18"/>
      <c r="G4" s="72"/>
      <c r="H4" s="72"/>
      <c r="I4" s="2"/>
      <c r="J4" s="2"/>
      <c r="K4" s="2"/>
      <c r="L4" s="2"/>
      <c r="M4" s="2"/>
      <c r="N4" s="68"/>
    </row>
    <row r="5" spans="1:14" ht="0.75" customHeight="1" thickBot="1">
      <c r="A5" s="46"/>
      <c r="B5" s="18"/>
      <c r="C5" s="18"/>
      <c r="D5" s="18"/>
      <c r="E5" s="18"/>
      <c r="F5" s="18"/>
      <c r="G5" s="72"/>
      <c r="H5" s="72"/>
      <c r="I5" s="2"/>
      <c r="J5" s="2"/>
      <c r="K5" s="2"/>
      <c r="L5" s="2"/>
      <c r="M5" s="2"/>
      <c r="N5" s="23" t="s">
        <v>0</v>
      </c>
    </row>
    <row r="6" spans="1:14" ht="15.75">
      <c r="A6" s="73" t="s">
        <v>460</v>
      </c>
      <c r="B6" s="551" t="s">
        <v>79</v>
      </c>
      <c r="C6" s="552"/>
      <c r="D6" s="552"/>
      <c r="E6" s="552"/>
      <c r="F6" s="552"/>
      <c r="G6" s="553"/>
      <c r="H6" s="84"/>
      <c r="I6" s="551" t="s">
        <v>80</v>
      </c>
      <c r="J6" s="552"/>
      <c r="K6" s="552"/>
      <c r="L6" s="552"/>
      <c r="M6" s="552"/>
      <c r="N6" s="553"/>
    </row>
    <row r="7" spans="1:14" ht="12.75">
      <c r="A7" s="74"/>
      <c r="B7" s="78" t="s">
        <v>4</v>
      </c>
      <c r="C7" s="79" t="s">
        <v>5</v>
      </c>
      <c r="D7" s="79" t="s">
        <v>6</v>
      </c>
      <c r="E7" s="79" t="s">
        <v>7</v>
      </c>
      <c r="F7" s="79" t="s">
        <v>8</v>
      </c>
      <c r="G7" s="80" t="s">
        <v>465</v>
      </c>
      <c r="H7" s="86"/>
      <c r="I7" s="78" t="s">
        <v>4</v>
      </c>
      <c r="J7" s="79" t="s">
        <v>5</v>
      </c>
      <c r="K7" s="79" t="s">
        <v>6</v>
      </c>
      <c r="L7" s="79" t="s">
        <v>9</v>
      </c>
      <c r="M7" s="79" t="s">
        <v>8</v>
      </c>
      <c r="N7" s="80" t="s">
        <v>465</v>
      </c>
    </row>
    <row r="8" spans="1:14" ht="13.5" thickBot="1">
      <c r="A8" s="75"/>
      <c r="B8" s="131" t="s">
        <v>10</v>
      </c>
      <c r="C8" s="132" t="s">
        <v>10</v>
      </c>
      <c r="D8" s="132" t="s">
        <v>11</v>
      </c>
      <c r="E8" s="132" t="s">
        <v>85</v>
      </c>
      <c r="F8" s="132" t="s">
        <v>12</v>
      </c>
      <c r="G8" s="133" t="s">
        <v>69</v>
      </c>
      <c r="H8" s="85"/>
      <c r="I8" s="131" t="s">
        <v>13</v>
      </c>
      <c r="J8" s="132" t="s">
        <v>14</v>
      </c>
      <c r="K8" s="132" t="s">
        <v>15</v>
      </c>
      <c r="L8" s="132"/>
      <c r="M8" s="132" t="s">
        <v>78</v>
      </c>
      <c r="N8" s="133" t="s">
        <v>16</v>
      </c>
    </row>
    <row r="9" spans="1:194" ht="12.75">
      <c r="A9" s="76" t="s">
        <v>258</v>
      </c>
      <c r="B9" s="61"/>
      <c r="C9" s="62"/>
      <c r="D9" s="491">
        <v>16066</v>
      </c>
      <c r="E9" s="62"/>
      <c r="F9" s="339">
        <v>16900</v>
      </c>
      <c r="G9" s="69">
        <f>SUM(B9:F9)</f>
        <v>32966</v>
      </c>
      <c r="H9" s="87"/>
      <c r="I9" s="63"/>
      <c r="J9" s="62"/>
      <c r="K9" s="492">
        <v>8193</v>
      </c>
      <c r="L9" s="62"/>
      <c r="M9" s="62"/>
      <c r="N9" s="69">
        <f>SUM(I9:M9)</f>
        <v>8193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</row>
    <row r="10" spans="1:14" ht="12.75">
      <c r="A10" s="77" t="s">
        <v>259</v>
      </c>
      <c r="B10" s="60"/>
      <c r="C10" s="56"/>
      <c r="D10" s="56"/>
      <c r="E10" s="56"/>
      <c r="F10" s="56"/>
      <c r="G10" s="58">
        <f>SUM(B10:F10)</f>
        <v>0</v>
      </c>
      <c r="H10" s="88"/>
      <c r="I10" s="60">
        <v>15240</v>
      </c>
      <c r="J10" s="56"/>
      <c r="K10" s="56">
        <v>690</v>
      </c>
      <c r="L10" s="56"/>
      <c r="M10" s="56"/>
      <c r="N10" s="58">
        <f>SUM(I10:M10)</f>
        <v>15930</v>
      </c>
    </row>
    <row r="11" spans="1:14" ht="12.75">
      <c r="A11" s="292" t="s">
        <v>260</v>
      </c>
      <c r="B11" s="60"/>
      <c r="C11" s="56"/>
      <c r="D11" s="56"/>
      <c r="E11" s="56"/>
      <c r="F11" s="56"/>
      <c r="G11" s="58">
        <f>SUM(B11:F11)</f>
        <v>0</v>
      </c>
      <c r="H11" s="88"/>
      <c r="I11" s="60">
        <v>5334</v>
      </c>
      <c r="J11" s="56"/>
      <c r="K11" s="56"/>
      <c r="L11" s="56"/>
      <c r="M11" s="56"/>
      <c r="N11" s="58">
        <f>SUM(I11:M11)</f>
        <v>5334</v>
      </c>
    </row>
    <row r="12" spans="1:14" ht="12.75">
      <c r="A12" s="291" t="s">
        <v>261</v>
      </c>
      <c r="B12" s="59">
        <f>SUM(B13:B15)</f>
        <v>0</v>
      </c>
      <c r="C12" s="66">
        <f>SUM(C13:C15)</f>
        <v>0</v>
      </c>
      <c r="D12" s="66">
        <f>SUM(D13:D18)</f>
        <v>9465</v>
      </c>
      <c r="E12" s="66">
        <f>SUM(E13:E18)</f>
        <v>0</v>
      </c>
      <c r="F12" s="66">
        <f>SUM(F13:F18)</f>
        <v>0</v>
      </c>
      <c r="G12" s="66">
        <f>SUM(G13:G18)</f>
        <v>9465</v>
      </c>
      <c r="H12" s="66">
        <f>SUM(H13:H17)</f>
        <v>0</v>
      </c>
      <c r="I12" s="66">
        <f>SUM(I13:I17)</f>
        <v>254</v>
      </c>
      <c r="J12" s="66">
        <f>SUM(J13:J18)</f>
        <v>12409</v>
      </c>
      <c r="K12" s="66">
        <f>SUM(K13:K18)</f>
        <v>0</v>
      </c>
      <c r="L12" s="66">
        <f>SUM(L13:L18)</f>
        <v>0</v>
      </c>
      <c r="M12" s="66">
        <f>SUM(M13:M18)</f>
        <v>0</v>
      </c>
      <c r="N12" s="66">
        <f>SUM(N13:N18)</f>
        <v>12663</v>
      </c>
    </row>
    <row r="13" spans="1:14" ht="12.75">
      <c r="A13" s="311" t="s">
        <v>475</v>
      </c>
      <c r="B13" s="64"/>
      <c r="C13" s="65"/>
      <c r="D13" s="312"/>
      <c r="E13" s="65"/>
      <c r="F13" s="312"/>
      <c r="G13" s="70">
        <f>SUM(B13:F13)</f>
        <v>0</v>
      </c>
      <c r="H13" s="88"/>
      <c r="I13" s="64"/>
      <c r="J13" s="64">
        <v>1524</v>
      </c>
      <c r="K13" s="64">
        <f>SUM(K15:K20)</f>
        <v>0</v>
      </c>
      <c r="L13" s="64">
        <f>SUM(L15:L20)</f>
        <v>0</v>
      </c>
      <c r="M13" s="64">
        <f>SUM(M15:M20)</f>
        <v>0</v>
      </c>
      <c r="N13" s="70">
        <f aca="true" t="shared" si="0" ref="N13:N24">SUM(I13:M13)</f>
        <v>1524</v>
      </c>
    </row>
    <row r="14" spans="1:14" ht="12.75">
      <c r="A14" s="311" t="s">
        <v>453</v>
      </c>
      <c r="B14" s="64"/>
      <c r="C14" s="65"/>
      <c r="D14" s="65">
        <v>9465</v>
      </c>
      <c r="E14" s="65"/>
      <c r="F14" s="312"/>
      <c r="G14" s="70">
        <f>SUM(B14:F14)</f>
        <v>9465</v>
      </c>
      <c r="H14" s="88"/>
      <c r="I14" s="64">
        <v>254</v>
      </c>
      <c r="J14" s="332">
        <v>10885</v>
      </c>
      <c r="K14" s="332"/>
      <c r="L14" s="332"/>
      <c r="M14" s="332"/>
      <c r="N14" s="70">
        <f t="shared" si="0"/>
        <v>11139</v>
      </c>
    </row>
    <row r="15" spans="1:14" ht="12.75">
      <c r="A15" s="311" t="s">
        <v>324</v>
      </c>
      <c r="B15" s="64"/>
      <c r="C15" s="65"/>
      <c r="D15" s="65"/>
      <c r="E15" s="65"/>
      <c r="F15" s="312"/>
      <c r="G15" s="70">
        <f>SUM(B15:F15)</f>
        <v>0</v>
      </c>
      <c r="H15" s="88"/>
      <c r="I15" s="64"/>
      <c r="J15" s="65"/>
      <c r="K15" s="65"/>
      <c r="L15" s="65"/>
      <c r="M15" s="65"/>
      <c r="N15" s="70">
        <f t="shared" si="0"/>
        <v>0</v>
      </c>
    </row>
    <row r="16" spans="1:14" ht="12.75">
      <c r="A16" s="311" t="s">
        <v>359</v>
      </c>
      <c r="B16" s="64"/>
      <c r="C16" s="65"/>
      <c r="D16" s="65"/>
      <c r="E16" s="65"/>
      <c r="F16" s="312"/>
      <c r="G16" s="70"/>
      <c r="H16" s="88"/>
      <c r="I16" s="64"/>
      <c r="J16" s="65"/>
      <c r="K16" s="65"/>
      <c r="L16" s="65"/>
      <c r="M16" s="65"/>
      <c r="N16" s="70">
        <f t="shared" si="0"/>
        <v>0</v>
      </c>
    </row>
    <row r="17" spans="1:14" ht="12.75">
      <c r="A17" s="311" t="s">
        <v>354</v>
      </c>
      <c r="B17" s="64"/>
      <c r="C17" s="65"/>
      <c r="D17" s="65"/>
      <c r="E17" s="65"/>
      <c r="F17" s="312"/>
      <c r="G17" s="70">
        <f aca="true" t="shared" si="1" ref="G17:G29">SUM(B17:F17)</f>
        <v>0</v>
      </c>
      <c r="H17" s="88"/>
      <c r="I17" s="64"/>
      <c r="J17" s="65"/>
      <c r="K17" s="65"/>
      <c r="L17" s="65"/>
      <c r="M17" s="65"/>
      <c r="N17" s="70">
        <f t="shared" si="0"/>
        <v>0</v>
      </c>
    </row>
    <row r="18" spans="1:14" ht="12.75">
      <c r="A18" s="311" t="s">
        <v>453</v>
      </c>
      <c r="B18" s="64"/>
      <c r="C18" s="65"/>
      <c r="D18" s="65"/>
      <c r="E18" s="65"/>
      <c r="F18" s="65"/>
      <c r="G18" s="70">
        <f t="shared" si="1"/>
        <v>0</v>
      </c>
      <c r="H18" s="88"/>
      <c r="I18" s="64"/>
      <c r="J18" s="65"/>
      <c r="K18" s="65"/>
      <c r="L18" s="65"/>
      <c r="M18" s="65"/>
      <c r="N18" s="70">
        <f t="shared" si="0"/>
        <v>0</v>
      </c>
    </row>
    <row r="19" spans="1:14" ht="12.75">
      <c r="A19" s="333" t="s">
        <v>343</v>
      </c>
      <c r="B19" s="64"/>
      <c r="C19" s="65"/>
      <c r="D19" s="297"/>
      <c r="E19" s="65"/>
      <c r="F19" s="312"/>
      <c r="G19" s="305">
        <f t="shared" si="1"/>
        <v>0</v>
      </c>
      <c r="H19" s="88"/>
      <c r="I19" s="64"/>
      <c r="J19" s="297"/>
      <c r="K19" s="65"/>
      <c r="L19" s="65"/>
      <c r="M19" s="65"/>
      <c r="N19" s="305">
        <f t="shared" si="0"/>
        <v>0</v>
      </c>
    </row>
    <row r="20" spans="1:14" ht="12.75">
      <c r="A20" s="77" t="s">
        <v>476</v>
      </c>
      <c r="B20" s="294"/>
      <c r="C20" s="56">
        <v>1445</v>
      </c>
      <c r="D20" s="56"/>
      <c r="E20" s="56"/>
      <c r="F20" s="293"/>
      <c r="G20" s="58">
        <f t="shared" si="1"/>
        <v>1445</v>
      </c>
      <c r="H20" s="88"/>
      <c r="I20" s="60"/>
      <c r="J20" s="56">
        <v>6795</v>
      </c>
      <c r="K20" s="56"/>
      <c r="L20" s="56"/>
      <c r="M20" s="56"/>
      <c r="N20" s="58">
        <f t="shared" si="0"/>
        <v>6795</v>
      </c>
    </row>
    <row r="21" spans="1:14" ht="12.75">
      <c r="A21" s="77" t="s">
        <v>307</v>
      </c>
      <c r="B21" s="294"/>
      <c r="C21" s="56"/>
      <c r="D21" s="56"/>
      <c r="E21" s="56"/>
      <c r="F21" s="293"/>
      <c r="G21" s="58">
        <f t="shared" si="1"/>
        <v>0</v>
      </c>
      <c r="H21" s="88"/>
      <c r="I21" s="60">
        <v>4013</v>
      </c>
      <c r="J21" s="56"/>
      <c r="K21" s="56"/>
      <c r="L21" s="56"/>
      <c r="M21" s="56"/>
      <c r="N21" s="58">
        <f t="shared" si="0"/>
        <v>4013</v>
      </c>
    </row>
    <row r="22" spans="1:14" ht="12.75">
      <c r="A22" s="77" t="s">
        <v>262</v>
      </c>
      <c r="B22" s="60"/>
      <c r="C22" s="56"/>
      <c r="D22" s="56"/>
      <c r="E22" s="56"/>
      <c r="F22" s="56"/>
      <c r="G22" s="58">
        <f t="shared" si="1"/>
        <v>0</v>
      </c>
      <c r="H22" s="88"/>
      <c r="I22" s="60"/>
      <c r="J22" s="56"/>
      <c r="K22" s="56">
        <v>4024</v>
      </c>
      <c r="L22" s="56"/>
      <c r="M22" s="56"/>
      <c r="N22" s="58">
        <f t="shared" si="0"/>
        <v>4024</v>
      </c>
    </row>
    <row r="23" spans="1:14" ht="12.75">
      <c r="A23" s="77" t="s">
        <v>263</v>
      </c>
      <c r="B23" s="60"/>
      <c r="C23" s="56"/>
      <c r="D23" s="56"/>
      <c r="E23" s="56"/>
      <c r="F23" s="56"/>
      <c r="G23" s="58">
        <f t="shared" si="1"/>
        <v>0</v>
      </c>
      <c r="H23" s="88"/>
      <c r="I23" s="60"/>
      <c r="J23" s="56"/>
      <c r="K23" s="56"/>
      <c r="L23" s="56"/>
      <c r="M23" s="56"/>
      <c r="N23" s="58">
        <f t="shared" si="0"/>
        <v>0</v>
      </c>
    </row>
    <row r="24" spans="1:14" ht="12.75">
      <c r="A24" s="77" t="s">
        <v>264</v>
      </c>
      <c r="B24" s="60"/>
      <c r="C24" s="56"/>
      <c r="D24" s="56"/>
      <c r="E24" s="56"/>
      <c r="F24" s="56"/>
      <c r="G24" s="58">
        <f t="shared" si="1"/>
        <v>0</v>
      </c>
      <c r="H24" s="88"/>
      <c r="I24" s="60">
        <v>610</v>
      </c>
      <c r="J24" s="56"/>
      <c r="K24" s="56"/>
      <c r="L24" s="56"/>
      <c r="M24" s="56"/>
      <c r="N24" s="58">
        <f t="shared" si="0"/>
        <v>610</v>
      </c>
    </row>
    <row r="25" spans="1:14" ht="12.75">
      <c r="A25" s="77" t="s">
        <v>265</v>
      </c>
      <c r="B25" s="60">
        <v>5080</v>
      </c>
      <c r="C25" s="56"/>
      <c r="D25" s="56"/>
      <c r="E25" s="56"/>
      <c r="F25" s="56"/>
      <c r="G25" s="58">
        <f t="shared" si="1"/>
        <v>5080</v>
      </c>
      <c r="H25" s="88"/>
      <c r="I25" s="60">
        <v>7139</v>
      </c>
      <c r="J25" s="56"/>
      <c r="K25" s="56"/>
      <c r="L25" s="56"/>
      <c r="M25" s="56"/>
      <c r="N25" s="58">
        <f aca="true" t="shared" si="2" ref="N25:N41">SUM(I25:M25)</f>
        <v>7139</v>
      </c>
    </row>
    <row r="26" spans="1:14" ht="12.75">
      <c r="A26" s="77" t="s">
        <v>266</v>
      </c>
      <c r="B26" s="64"/>
      <c r="C26" s="65"/>
      <c r="D26" s="65"/>
      <c r="E26" s="65"/>
      <c r="F26" s="65"/>
      <c r="G26" s="305">
        <f t="shared" si="1"/>
        <v>0</v>
      </c>
      <c r="H26" s="89"/>
      <c r="I26" s="295"/>
      <c r="J26" s="65"/>
      <c r="K26" s="65"/>
      <c r="L26" s="65"/>
      <c r="M26" s="65"/>
      <c r="N26" s="305">
        <f t="shared" si="2"/>
        <v>0</v>
      </c>
    </row>
    <row r="27" spans="1:14" ht="12.75">
      <c r="A27" s="283" t="s">
        <v>267</v>
      </c>
      <c r="B27" s="64"/>
      <c r="C27" s="65"/>
      <c r="D27" s="65"/>
      <c r="E27" s="65"/>
      <c r="F27" s="65"/>
      <c r="G27" s="305">
        <f t="shared" si="1"/>
        <v>0</v>
      </c>
      <c r="H27" s="89"/>
      <c r="I27" s="295"/>
      <c r="J27" s="65"/>
      <c r="K27" s="65"/>
      <c r="L27" s="65"/>
      <c r="M27" s="65"/>
      <c r="N27" s="305">
        <f t="shared" si="2"/>
        <v>0</v>
      </c>
    </row>
    <row r="28" spans="1:14" ht="12.75">
      <c r="A28" s="283" t="s">
        <v>268</v>
      </c>
      <c r="B28" s="340"/>
      <c r="C28" s="65"/>
      <c r="D28" s="297"/>
      <c r="E28" s="480"/>
      <c r="F28" s="297"/>
      <c r="G28" s="305">
        <f t="shared" si="1"/>
        <v>0</v>
      </c>
      <c r="H28" s="89"/>
      <c r="I28" s="295"/>
      <c r="J28" s="297"/>
      <c r="K28" s="297"/>
      <c r="L28" s="297"/>
      <c r="M28" s="481"/>
      <c r="N28" s="305">
        <f t="shared" si="2"/>
        <v>0</v>
      </c>
    </row>
    <row r="29" spans="1:14" ht="12.75">
      <c r="A29" s="77" t="s">
        <v>269</v>
      </c>
      <c r="B29" s="64"/>
      <c r="C29" s="65"/>
      <c r="D29" s="297"/>
      <c r="E29" s="480"/>
      <c r="F29" s="65"/>
      <c r="G29" s="305">
        <f t="shared" si="1"/>
        <v>0</v>
      </c>
      <c r="H29" s="89"/>
      <c r="I29" s="295"/>
      <c r="J29" s="65"/>
      <c r="K29" s="65"/>
      <c r="L29" s="65"/>
      <c r="M29" s="65"/>
      <c r="N29" s="305">
        <f t="shared" si="2"/>
        <v>0</v>
      </c>
    </row>
    <row r="30" spans="1:14" ht="12.75">
      <c r="A30" s="291" t="s">
        <v>270</v>
      </c>
      <c r="B30" s="59">
        <f>SUM(B31:B33)</f>
        <v>269326</v>
      </c>
      <c r="C30" s="66">
        <f>SUM(C31:C33)</f>
        <v>59745</v>
      </c>
      <c r="D30" s="345"/>
      <c r="E30" s="345"/>
      <c r="F30" s="66"/>
      <c r="G30" s="305">
        <f>SUM(G31:G33)</f>
        <v>329071</v>
      </c>
      <c r="H30" s="89"/>
      <c r="I30" s="64"/>
      <c r="J30" s="65"/>
      <c r="K30" s="65"/>
      <c r="L30" s="65"/>
      <c r="M30" s="65"/>
      <c r="N30" s="305">
        <f t="shared" si="2"/>
        <v>0</v>
      </c>
    </row>
    <row r="31" spans="1:14" ht="12.75">
      <c r="A31" s="311" t="s">
        <v>325</v>
      </c>
      <c r="B31" s="64">
        <v>195326</v>
      </c>
      <c r="C31" s="65">
        <v>59745</v>
      </c>
      <c r="D31" s="480"/>
      <c r="E31" s="480"/>
      <c r="F31" s="65"/>
      <c r="G31" s="70">
        <f>SUM(B31:F31)</f>
        <v>255071</v>
      </c>
      <c r="H31" s="89"/>
      <c r="I31" s="64"/>
      <c r="J31" s="65"/>
      <c r="K31" s="65"/>
      <c r="L31" s="65"/>
      <c r="M31" s="65"/>
      <c r="N31" s="70">
        <f t="shared" si="2"/>
        <v>0</v>
      </c>
    </row>
    <row r="32" spans="1:14" ht="12.75">
      <c r="A32" s="311" t="s">
        <v>326</v>
      </c>
      <c r="B32" s="64">
        <v>66000</v>
      </c>
      <c r="C32" s="65"/>
      <c r="D32" s="480"/>
      <c r="E32" s="480"/>
      <c r="F32" s="65"/>
      <c r="G32" s="70">
        <f>SUM(B32:F32)</f>
        <v>66000</v>
      </c>
      <c r="H32" s="89"/>
      <c r="I32" s="64"/>
      <c r="J32" s="65"/>
      <c r="K32" s="65"/>
      <c r="L32" s="65"/>
      <c r="M32" s="65"/>
      <c r="N32" s="70">
        <f t="shared" si="2"/>
        <v>0</v>
      </c>
    </row>
    <row r="33" spans="1:14" ht="12.75">
      <c r="A33" s="311" t="s">
        <v>327</v>
      </c>
      <c r="B33" s="64">
        <v>8000</v>
      </c>
      <c r="C33" s="65"/>
      <c r="D33" s="480"/>
      <c r="E33" s="480"/>
      <c r="F33" s="65"/>
      <c r="G33" s="70">
        <f>SUM(B33:F33)</f>
        <v>8000</v>
      </c>
      <c r="H33" s="89"/>
      <c r="I33" s="64"/>
      <c r="J33" s="65"/>
      <c r="K33" s="65"/>
      <c r="L33" s="65"/>
      <c r="M33" s="65"/>
      <c r="N33" s="70">
        <f t="shared" si="2"/>
        <v>0</v>
      </c>
    </row>
    <row r="34" spans="1:14" ht="12.75">
      <c r="A34" s="333" t="s">
        <v>456</v>
      </c>
      <c r="B34" s="64"/>
      <c r="C34" s="65"/>
      <c r="D34" s="480"/>
      <c r="E34" s="480"/>
      <c r="F34" s="65"/>
      <c r="G34" s="70">
        <f>SUM(B34:F34)</f>
        <v>0</v>
      </c>
      <c r="H34" s="89"/>
      <c r="I34" s="64"/>
      <c r="J34" s="65"/>
      <c r="K34" s="65"/>
      <c r="L34" s="65"/>
      <c r="M34" s="65"/>
      <c r="N34" s="70">
        <f t="shared" si="2"/>
        <v>0</v>
      </c>
    </row>
    <row r="35" spans="1:14" ht="12.75">
      <c r="A35" s="291" t="s">
        <v>478</v>
      </c>
      <c r="B35" s="64"/>
      <c r="C35" s="65"/>
      <c r="D35" s="65"/>
      <c r="E35" s="65"/>
      <c r="F35" s="65"/>
      <c r="G35" s="305">
        <f>SUM(G36:G37)</f>
        <v>0</v>
      </c>
      <c r="H35" s="89"/>
      <c r="I35" s="59">
        <f>SUM(I36:I38)</f>
        <v>0</v>
      </c>
      <c r="J35" s="59">
        <f>SUM(J36:J38)</f>
        <v>0</v>
      </c>
      <c r="K35" s="59">
        <f>SUM(K36:K38)</f>
        <v>3958</v>
      </c>
      <c r="L35" s="59">
        <f>SUM(L36:L38)</f>
        <v>0</v>
      </c>
      <c r="M35" s="59">
        <f>SUM(M36:M38)</f>
        <v>0</v>
      </c>
      <c r="N35" s="305">
        <f t="shared" si="2"/>
        <v>3958</v>
      </c>
    </row>
    <row r="36" spans="1:14" ht="12.75">
      <c r="A36" s="311" t="s">
        <v>328</v>
      </c>
      <c r="B36" s="64"/>
      <c r="C36" s="65"/>
      <c r="D36" s="65"/>
      <c r="E36" s="65"/>
      <c r="F36" s="65"/>
      <c r="G36" s="305">
        <f>SUM(B36:F36)</f>
        <v>0</v>
      </c>
      <c r="H36" s="89"/>
      <c r="I36" s="64"/>
      <c r="J36" s="65"/>
      <c r="K36" s="65">
        <v>1500</v>
      </c>
      <c r="L36" s="65"/>
      <c r="M36" s="65"/>
      <c r="N36" s="70">
        <f t="shared" si="2"/>
        <v>1500</v>
      </c>
    </row>
    <row r="37" spans="1:14" ht="12.75">
      <c r="A37" s="311" t="s">
        <v>329</v>
      </c>
      <c r="B37" s="64"/>
      <c r="C37" s="65"/>
      <c r="D37" s="65"/>
      <c r="E37" s="65"/>
      <c r="F37" s="65"/>
      <c r="G37" s="305">
        <f>SUM(B37:F37)</f>
        <v>0</v>
      </c>
      <c r="H37" s="89"/>
      <c r="I37" s="64"/>
      <c r="J37" s="65"/>
      <c r="K37" s="65">
        <v>500</v>
      </c>
      <c r="L37" s="65"/>
      <c r="M37" s="65"/>
      <c r="N37" s="70">
        <f t="shared" si="2"/>
        <v>500</v>
      </c>
    </row>
    <row r="38" spans="1:14" ht="12.75">
      <c r="A38" s="311" t="s">
        <v>479</v>
      </c>
      <c r="B38" s="64"/>
      <c r="C38" s="65"/>
      <c r="D38" s="65"/>
      <c r="E38" s="65"/>
      <c r="F38" s="65"/>
      <c r="G38" s="305"/>
      <c r="H38" s="89"/>
      <c r="I38" s="64"/>
      <c r="J38" s="65"/>
      <c r="K38" s="65">
        <v>1958</v>
      </c>
      <c r="L38" s="65"/>
      <c r="M38" s="65"/>
      <c r="N38" s="70">
        <f t="shared" si="2"/>
        <v>1958</v>
      </c>
    </row>
    <row r="39" spans="1:14" ht="12.75">
      <c r="A39" s="77" t="s">
        <v>271</v>
      </c>
      <c r="B39" s="64"/>
      <c r="C39" s="65"/>
      <c r="D39" s="65"/>
      <c r="E39" s="65"/>
      <c r="F39" s="65"/>
      <c r="G39" s="305">
        <f>SUM(B39:F39)</f>
        <v>0</v>
      </c>
      <c r="H39" s="89"/>
      <c r="I39" s="64">
        <v>3175</v>
      </c>
      <c r="J39" s="65"/>
      <c r="K39" s="65"/>
      <c r="L39" s="65"/>
      <c r="M39" s="65"/>
      <c r="N39" s="305">
        <f t="shared" si="2"/>
        <v>3175</v>
      </c>
    </row>
    <row r="40" spans="1:14" ht="12.75">
      <c r="A40" s="77" t="s">
        <v>272</v>
      </c>
      <c r="B40" s="64"/>
      <c r="C40" s="65"/>
      <c r="D40" s="65"/>
      <c r="E40" s="65"/>
      <c r="F40" s="65"/>
      <c r="G40" s="305">
        <f>SUM(B40:F40)</f>
        <v>0</v>
      </c>
      <c r="H40" s="89"/>
      <c r="I40" s="64">
        <v>31370</v>
      </c>
      <c r="J40" s="65"/>
      <c r="K40" s="65"/>
      <c r="L40" s="65"/>
      <c r="M40" s="65"/>
      <c r="N40" s="305">
        <f t="shared" si="2"/>
        <v>31370</v>
      </c>
    </row>
    <row r="41" spans="1:14" ht="13.5" customHeight="1" thickBot="1">
      <c r="A41" s="445" t="s">
        <v>273</v>
      </c>
      <c r="B41" s="446"/>
      <c r="C41" s="447"/>
      <c r="D41" s="447"/>
      <c r="E41" s="447"/>
      <c r="F41" s="447"/>
      <c r="G41" s="448">
        <f>SUM(B41:F41)</f>
        <v>0</v>
      </c>
      <c r="H41" s="449"/>
      <c r="I41" s="446">
        <v>10276</v>
      </c>
      <c r="J41" s="447">
        <v>4445</v>
      </c>
      <c r="K41" s="447"/>
      <c r="L41" s="447"/>
      <c r="M41" s="447"/>
      <c r="N41" s="448">
        <f t="shared" si="2"/>
        <v>14721</v>
      </c>
    </row>
    <row r="42" spans="1:14" ht="15" customHeight="1" thickBot="1">
      <c r="A42" s="462"/>
      <c r="B42" s="463"/>
      <c r="C42" s="463"/>
      <c r="D42" s="464"/>
      <c r="E42" s="463"/>
      <c r="F42" s="463"/>
      <c r="G42" s="465"/>
      <c r="H42" s="466"/>
      <c r="I42" s="463"/>
      <c r="J42" s="463"/>
      <c r="K42" s="467"/>
      <c r="L42" s="463"/>
      <c r="M42" s="463"/>
      <c r="N42" s="465"/>
    </row>
    <row r="43" spans="1:14" ht="15.75">
      <c r="A43" s="73" t="s">
        <v>460</v>
      </c>
      <c r="B43" s="551" t="s">
        <v>79</v>
      </c>
      <c r="C43" s="552"/>
      <c r="D43" s="552"/>
      <c r="E43" s="552"/>
      <c r="F43" s="552"/>
      <c r="G43" s="553"/>
      <c r="H43" s="84"/>
      <c r="I43" s="551" t="s">
        <v>80</v>
      </c>
      <c r="J43" s="552"/>
      <c r="K43" s="552"/>
      <c r="L43" s="552"/>
      <c r="M43" s="552"/>
      <c r="N43" s="553"/>
    </row>
    <row r="44" spans="1:14" ht="12.75">
      <c r="A44" s="74"/>
      <c r="B44" s="78" t="s">
        <v>4</v>
      </c>
      <c r="C44" s="79" t="s">
        <v>5</v>
      </c>
      <c r="D44" s="79" t="s">
        <v>6</v>
      </c>
      <c r="E44" s="79" t="s">
        <v>7</v>
      </c>
      <c r="F44" s="79" t="s">
        <v>8</v>
      </c>
      <c r="G44" s="80" t="s">
        <v>338</v>
      </c>
      <c r="H44" s="86"/>
      <c r="I44" s="78" t="s">
        <v>4</v>
      </c>
      <c r="J44" s="79" t="s">
        <v>5</v>
      </c>
      <c r="K44" s="79" t="s">
        <v>6</v>
      </c>
      <c r="L44" s="79" t="s">
        <v>9</v>
      </c>
      <c r="M44" s="79" t="s">
        <v>8</v>
      </c>
      <c r="N44" s="80" t="s">
        <v>465</v>
      </c>
    </row>
    <row r="45" spans="1:14" ht="13.5" thickBot="1">
      <c r="A45" s="75"/>
      <c r="B45" s="131" t="s">
        <v>10</v>
      </c>
      <c r="C45" s="132" t="s">
        <v>10</v>
      </c>
      <c r="D45" s="132" t="s">
        <v>11</v>
      </c>
      <c r="E45" s="132" t="s">
        <v>85</v>
      </c>
      <c r="F45" s="132" t="s">
        <v>12</v>
      </c>
      <c r="G45" s="133" t="s">
        <v>69</v>
      </c>
      <c r="H45" s="85"/>
      <c r="I45" s="131" t="s">
        <v>13</v>
      </c>
      <c r="J45" s="132" t="s">
        <v>14</v>
      </c>
      <c r="K45" s="132" t="s">
        <v>15</v>
      </c>
      <c r="L45" s="132"/>
      <c r="M45" s="132" t="s">
        <v>78</v>
      </c>
      <c r="N45" s="133" t="s">
        <v>16</v>
      </c>
    </row>
    <row r="46" spans="1:14" ht="12.75">
      <c r="A46" s="291" t="s">
        <v>274</v>
      </c>
      <c r="B46" s="59">
        <f>SUM(B47:B49)</f>
        <v>546083</v>
      </c>
      <c r="C46" s="66">
        <f>SUM(C47:C49)</f>
        <v>0</v>
      </c>
      <c r="D46" s="66">
        <f>SUM(D47:D49)</f>
        <v>796569</v>
      </c>
      <c r="E46" s="66"/>
      <c r="F46" s="66"/>
      <c r="G46" s="305">
        <f>SUM(G47:G49)</f>
        <v>1342652</v>
      </c>
      <c r="H46" s="89"/>
      <c r="I46" s="64">
        <f>SUM(I47:I49)</f>
        <v>14990</v>
      </c>
      <c r="J46" s="64">
        <f>SUM(J47:J49)</f>
        <v>0</v>
      </c>
      <c r="K46" s="64">
        <f>SUM(K47:K49)</f>
        <v>0</v>
      </c>
      <c r="L46" s="64">
        <f>SUM(L47:L49)</f>
        <v>0</v>
      </c>
      <c r="M46" s="64">
        <f>SUM(M47:M49)</f>
        <v>0</v>
      </c>
      <c r="N46" s="305">
        <f aca="true" t="shared" si="3" ref="N46:N76">SUM(I46:M46)</f>
        <v>14990</v>
      </c>
    </row>
    <row r="47" spans="1:14" ht="12.75">
      <c r="A47" s="311" t="s">
        <v>330</v>
      </c>
      <c r="B47" s="64">
        <v>83409</v>
      </c>
      <c r="C47" s="65"/>
      <c r="D47" s="65"/>
      <c r="E47" s="65"/>
      <c r="F47" s="65"/>
      <c r="G47" s="70">
        <f aca="true" t="shared" si="4" ref="G47:G76">SUM(B47:F47)</f>
        <v>83409</v>
      </c>
      <c r="H47" s="89"/>
      <c r="I47" s="64">
        <v>14990</v>
      </c>
      <c r="J47" s="65"/>
      <c r="K47" s="65"/>
      <c r="L47" s="65"/>
      <c r="M47" s="65"/>
      <c r="N47" s="70">
        <f t="shared" si="3"/>
        <v>14990</v>
      </c>
    </row>
    <row r="48" spans="1:14" ht="12.75">
      <c r="A48" s="311" t="s">
        <v>331</v>
      </c>
      <c r="B48" s="64">
        <v>462674</v>
      </c>
      <c r="C48" s="65"/>
      <c r="D48" s="65"/>
      <c r="E48" s="65"/>
      <c r="F48" s="65"/>
      <c r="G48" s="70">
        <f t="shared" si="4"/>
        <v>462674</v>
      </c>
      <c r="H48" s="89"/>
      <c r="I48" s="64"/>
      <c r="J48" s="65"/>
      <c r="K48" s="65"/>
      <c r="L48" s="65"/>
      <c r="M48" s="65"/>
      <c r="N48" s="70">
        <f t="shared" si="3"/>
        <v>0</v>
      </c>
    </row>
    <row r="49" spans="1:14" ht="12.75">
      <c r="A49" s="311" t="s">
        <v>332</v>
      </c>
      <c r="B49" s="64"/>
      <c r="C49" s="65"/>
      <c r="D49" s="297">
        <v>796569</v>
      </c>
      <c r="E49" s="65"/>
      <c r="F49" s="65"/>
      <c r="G49" s="70">
        <f t="shared" si="4"/>
        <v>796569</v>
      </c>
      <c r="H49" s="89"/>
      <c r="I49" s="64"/>
      <c r="J49" s="65"/>
      <c r="K49" s="65"/>
      <c r="L49" s="65"/>
      <c r="M49" s="65"/>
      <c r="N49" s="70">
        <f t="shared" si="3"/>
        <v>0</v>
      </c>
    </row>
    <row r="50" spans="1:14" ht="12.75">
      <c r="A50" s="77" t="s">
        <v>275</v>
      </c>
      <c r="B50" s="60"/>
      <c r="C50" s="56"/>
      <c r="D50" s="56"/>
      <c r="E50" s="297">
        <v>370000</v>
      </c>
      <c r="F50" s="56"/>
      <c r="G50" s="58">
        <f t="shared" si="4"/>
        <v>370000</v>
      </c>
      <c r="H50" s="88"/>
      <c r="I50" s="60">
        <v>61821</v>
      </c>
      <c r="J50" s="56"/>
      <c r="K50" s="56"/>
      <c r="L50" s="56">
        <v>442640</v>
      </c>
      <c r="M50" s="56"/>
      <c r="N50" s="58">
        <f t="shared" si="3"/>
        <v>504461</v>
      </c>
    </row>
    <row r="51" spans="1:14" ht="12.75">
      <c r="A51" s="77" t="s">
        <v>276</v>
      </c>
      <c r="B51" s="64"/>
      <c r="C51" s="65"/>
      <c r="D51" s="65"/>
      <c r="E51" s="65"/>
      <c r="F51" s="65"/>
      <c r="G51" s="305">
        <f t="shared" si="4"/>
        <v>0</v>
      </c>
      <c r="H51" s="89"/>
      <c r="I51" s="60"/>
      <c r="J51" s="56"/>
      <c r="K51" s="56">
        <v>1593239</v>
      </c>
      <c r="L51" s="56"/>
      <c r="M51" s="56"/>
      <c r="N51" s="58">
        <f t="shared" si="3"/>
        <v>1593239</v>
      </c>
    </row>
    <row r="52" spans="1:14" ht="12.75">
      <c r="A52" s="77" t="s">
        <v>277</v>
      </c>
      <c r="B52" s="60"/>
      <c r="C52" s="56"/>
      <c r="D52" s="56">
        <v>1020</v>
      </c>
      <c r="E52" s="56"/>
      <c r="F52" s="56"/>
      <c r="G52" s="305">
        <f t="shared" si="4"/>
        <v>1020</v>
      </c>
      <c r="H52" s="89"/>
      <c r="I52" s="60">
        <v>1560</v>
      </c>
      <c r="J52" s="56"/>
      <c r="K52" s="56"/>
      <c r="L52" s="56"/>
      <c r="M52" s="56"/>
      <c r="N52" s="58">
        <f t="shared" si="3"/>
        <v>1560</v>
      </c>
    </row>
    <row r="53" spans="1:14" ht="12.75">
      <c r="A53" s="81" t="s">
        <v>278</v>
      </c>
      <c r="B53" s="284"/>
      <c r="C53" s="285"/>
      <c r="D53" s="285"/>
      <c r="E53" s="285"/>
      <c r="F53" s="285"/>
      <c r="G53" s="305">
        <f t="shared" si="4"/>
        <v>0</v>
      </c>
      <c r="H53" s="89"/>
      <c r="I53" s="284">
        <v>2413</v>
      </c>
      <c r="J53" s="285"/>
      <c r="K53" s="285">
        <v>685</v>
      </c>
      <c r="L53" s="285"/>
      <c r="M53" s="285"/>
      <c r="N53" s="58">
        <f t="shared" si="3"/>
        <v>3098</v>
      </c>
    </row>
    <row r="54" spans="1:14" ht="12.75">
      <c r="A54" s="81" t="s">
        <v>279</v>
      </c>
      <c r="B54" s="284"/>
      <c r="C54" s="285"/>
      <c r="D54" s="285">
        <v>29475</v>
      </c>
      <c r="E54" s="285"/>
      <c r="F54" s="285"/>
      <c r="G54" s="305">
        <f t="shared" si="4"/>
        <v>29475</v>
      </c>
      <c r="H54" s="89"/>
      <c r="I54" s="284">
        <v>3875</v>
      </c>
      <c r="J54" s="285"/>
      <c r="K54" s="285">
        <v>73509</v>
      </c>
      <c r="L54" s="285"/>
      <c r="M54" s="285"/>
      <c r="N54" s="58">
        <f t="shared" si="3"/>
        <v>77384</v>
      </c>
    </row>
    <row r="55" spans="1:14" ht="12.75">
      <c r="A55" s="81" t="s">
        <v>280</v>
      </c>
      <c r="B55" s="284"/>
      <c r="C55" s="285"/>
      <c r="D55" s="285"/>
      <c r="E55" s="285"/>
      <c r="F55" s="285"/>
      <c r="G55" s="305">
        <f t="shared" si="4"/>
        <v>0</v>
      </c>
      <c r="H55" s="89"/>
      <c r="I55" s="284"/>
      <c r="J55" s="285"/>
      <c r="K55" s="285"/>
      <c r="L55" s="285"/>
      <c r="M55" s="285"/>
      <c r="N55" s="58">
        <f t="shared" si="3"/>
        <v>0</v>
      </c>
    </row>
    <row r="56" spans="1:14" ht="12.75">
      <c r="A56" s="81" t="s">
        <v>281</v>
      </c>
      <c r="B56" s="284"/>
      <c r="C56" s="285"/>
      <c r="D56" s="285">
        <v>184</v>
      </c>
      <c r="E56" s="285"/>
      <c r="F56" s="285"/>
      <c r="G56" s="305">
        <f t="shared" si="4"/>
        <v>184</v>
      </c>
      <c r="H56" s="89"/>
      <c r="I56" s="284">
        <v>1919</v>
      </c>
      <c r="J56" s="285"/>
      <c r="K56" s="285">
        <v>37565</v>
      </c>
      <c r="L56" s="285"/>
      <c r="M56" s="285"/>
      <c r="N56" s="58">
        <f t="shared" si="3"/>
        <v>39484</v>
      </c>
    </row>
    <row r="57" spans="1:14" ht="12.75">
      <c r="A57" s="81" t="s">
        <v>282</v>
      </c>
      <c r="B57" s="284"/>
      <c r="C57" s="285"/>
      <c r="D57" s="285">
        <v>215693</v>
      </c>
      <c r="E57" s="285"/>
      <c r="F57" s="285"/>
      <c r="G57" s="305">
        <f t="shared" si="4"/>
        <v>215693</v>
      </c>
      <c r="H57" s="89"/>
      <c r="I57" s="284"/>
      <c r="J57" s="285"/>
      <c r="K57" s="285"/>
      <c r="L57" s="285"/>
      <c r="M57" s="285"/>
      <c r="N57" s="58">
        <f t="shared" si="3"/>
        <v>0</v>
      </c>
    </row>
    <row r="58" spans="1:14" ht="12.75">
      <c r="A58" s="81" t="s">
        <v>283</v>
      </c>
      <c r="B58" s="284"/>
      <c r="C58" s="285"/>
      <c r="D58" s="285"/>
      <c r="E58" s="285"/>
      <c r="F58" s="285"/>
      <c r="G58" s="305">
        <f t="shared" si="4"/>
        <v>0</v>
      </c>
      <c r="H58" s="89"/>
      <c r="I58" s="284"/>
      <c r="J58" s="285"/>
      <c r="K58" s="285"/>
      <c r="L58" s="285"/>
      <c r="M58" s="285"/>
      <c r="N58" s="58">
        <f t="shared" si="3"/>
        <v>0</v>
      </c>
    </row>
    <row r="59" spans="1:14" ht="12.75">
      <c r="A59" s="81" t="s">
        <v>284</v>
      </c>
      <c r="B59" s="284"/>
      <c r="C59" s="285"/>
      <c r="D59" s="285"/>
      <c r="E59" s="285"/>
      <c r="F59" s="285"/>
      <c r="G59" s="305">
        <f t="shared" si="4"/>
        <v>0</v>
      </c>
      <c r="H59" s="89"/>
      <c r="I59" s="284"/>
      <c r="J59" s="285"/>
      <c r="K59" s="285"/>
      <c r="L59" s="285"/>
      <c r="M59" s="285"/>
      <c r="N59" s="58">
        <f t="shared" si="3"/>
        <v>0</v>
      </c>
    </row>
    <row r="60" spans="1:14" ht="12.75">
      <c r="A60" s="81" t="s">
        <v>285</v>
      </c>
      <c r="B60" s="284"/>
      <c r="C60" s="285"/>
      <c r="D60" s="285"/>
      <c r="E60" s="285"/>
      <c r="F60" s="285"/>
      <c r="G60" s="305">
        <f t="shared" si="4"/>
        <v>0</v>
      </c>
      <c r="H60" s="89"/>
      <c r="I60" s="284"/>
      <c r="J60" s="285"/>
      <c r="K60" s="285"/>
      <c r="L60" s="285"/>
      <c r="M60" s="285"/>
      <c r="N60" s="58">
        <f t="shared" si="3"/>
        <v>0</v>
      </c>
    </row>
    <row r="61" spans="1:14" ht="12.75">
      <c r="A61" s="81" t="s">
        <v>286</v>
      </c>
      <c r="B61" s="284"/>
      <c r="C61" s="285"/>
      <c r="D61" s="285"/>
      <c r="E61" s="285"/>
      <c r="F61" s="285"/>
      <c r="G61" s="305">
        <f t="shared" si="4"/>
        <v>0</v>
      </c>
      <c r="H61" s="89"/>
      <c r="I61" s="284"/>
      <c r="J61" s="285"/>
      <c r="K61" s="285"/>
      <c r="L61" s="285"/>
      <c r="M61" s="285"/>
      <c r="N61" s="58">
        <f t="shared" si="3"/>
        <v>0</v>
      </c>
    </row>
    <row r="62" spans="1:14" ht="12.75">
      <c r="A62" s="81" t="s">
        <v>287</v>
      </c>
      <c r="B62" s="284"/>
      <c r="C62" s="285"/>
      <c r="D62" s="285"/>
      <c r="E62" s="285"/>
      <c r="F62" s="285"/>
      <c r="G62" s="305">
        <f t="shared" si="4"/>
        <v>0</v>
      </c>
      <c r="H62" s="89"/>
      <c r="I62" s="284"/>
      <c r="J62" s="285"/>
      <c r="K62" s="285"/>
      <c r="L62" s="285"/>
      <c r="M62" s="285"/>
      <c r="N62" s="58">
        <f t="shared" si="3"/>
        <v>0</v>
      </c>
    </row>
    <row r="63" spans="1:14" ht="12.75">
      <c r="A63" s="81" t="s">
        <v>288</v>
      </c>
      <c r="B63" s="284"/>
      <c r="C63" s="285"/>
      <c r="D63" s="285"/>
      <c r="E63" s="285"/>
      <c r="F63" s="285"/>
      <c r="G63" s="305">
        <f t="shared" si="4"/>
        <v>0</v>
      </c>
      <c r="H63" s="89"/>
      <c r="I63" s="284"/>
      <c r="J63" s="285"/>
      <c r="K63" s="285"/>
      <c r="L63" s="285"/>
      <c r="M63" s="285"/>
      <c r="N63" s="58">
        <f t="shared" si="3"/>
        <v>0</v>
      </c>
    </row>
    <row r="64" spans="1:14" ht="12.75">
      <c r="A64" s="81" t="s">
        <v>289</v>
      </c>
      <c r="B64" s="284"/>
      <c r="C64" s="285"/>
      <c r="D64" s="285"/>
      <c r="E64" s="285"/>
      <c r="F64" s="285"/>
      <c r="G64" s="305">
        <f t="shared" si="4"/>
        <v>0</v>
      </c>
      <c r="H64" s="89"/>
      <c r="I64" s="284"/>
      <c r="J64" s="285"/>
      <c r="K64" s="285"/>
      <c r="L64" s="285"/>
      <c r="M64" s="285"/>
      <c r="N64" s="58">
        <f t="shared" si="3"/>
        <v>0</v>
      </c>
    </row>
    <row r="65" spans="1:14" ht="12.75">
      <c r="A65" s="81" t="s">
        <v>290</v>
      </c>
      <c r="B65" s="284"/>
      <c r="C65" s="285"/>
      <c r="D65" s="285"/>
      <c r="E65" s="285"/>
      <c r="F65" s="285"/>
      <c r="G65" s="305">
        <f t="shared" si="4"/>
        <v>0</v>
      </c>
      <c r="H65" s="89"/>
      <c r="I65" s="284"/>
      <c r="J65" s="285"/>
      <c r="K65" s="285"/>
      <c r="L65" s="285"/>
      <c r="M65" s="285"/>
      <c r="N65" s="58">
        <f t="shared" si="3"/>
        <v>0</v>
      </c>
    </row>
    <row r="66" spans="1:14" ht="12.75">
      <c r="A66" s="81" t="s">
        <v>291</v>
      </c>
      <c r="B66" s="284"/>
      <c r="C66" s="285"/>
      <c r="D66" s="285"/>
      <c r="E66" s="285"/>
      <c r="F66" s="285"/>
      <c r="G66" s="305">
        <f t="shared" si="4"/>
        <v>0</v>
      </c>
      <c r="H66" s="89"/>
      <c r="I66" s="284"/>
      <c r="J66" s="285"/>
      <c r="K66" s="285"/>
      <c r="L66" s="285"/>
      <c r="M66" s="285"/>
      <c r="N66" s="58">
        <f t="shared" si="3"/>
        <v>0</v>
      </c>
    </row>
    <row r="67" spans="1:14" ht="12.75">
      <c r="A67" s="81" t="s">
        <v>292</v>
      </c>
      <c r="B67" s="284"/>
      <c r="C67" s="285"/>
      <c r="D67" s="285"/>
      <c r="E67" s="285"/>
      <c r="F67" s="285"/>
      <c r="G67" s="305">
        <f t="shared" si="4"/>
        <v>0</v>
      </c>
      <c r="H67" s="89"/>
      <c r="I67" s="284"/>
      <c r="J67" s="285"/>
      <c r="K67" s="285"/>
      <c r="L67" s="285"/>
      <c r="M67" s="285"/>
      <c r="N67" s="58">
        <f t="shared" si="3"/>
        <v>0</v>
      </c>
    </row>
    <row r="68" spans="1:14" ht="12.75">
      <c r="A68" s="81" t="s">
        <v>293</v>
      </c>
      <c r="B68" s="284"/>
      <c r="C68" s="285"/>
      <c r="D68" s="285"/>
      <c r="E68" s="285"/>
      <c r="F68" s="285"/>
      <c r="G68" s="305">
        <f t="shared" si="4"/>
        <v>0</v>
      </c>
      <c r="H68" s="89"/>
      <c r="I68" s="284"/>
      <c r="J68" s="285"/>
      <c r="K68" s="285"/>
      <c r="L68" s="285"/>
      <c r="M68" s="285"/>
      <c r="N68" s="58">
        <f t="shared" si="3"/>
        <v>0</v>
      </c>
    </row>
    <row r="69" spans="1:14" ht="12.75">
      <c r="A69" s="81" t="s">
        <v>294</v>
      </c>
      <c r="B69" s="284"/>
      <c r="C69" s="285"/>
      <c r="D69" s="285"/>
      <c r="E69" s="285"/>
      <c r="F69" s="285"/>
      <c r="G69" s="305">
        <f t="shared" si="4"/>
        <v>0</v>
      </c>
      <c r="H69" s="89"/>
      <c r="I69" s="284"/>
      <c r="J69" s="285"/>
      <c r="K69" s="285"/>
      <c r="L69" s="285"/>
      <c r="M69" s="285"/>
      <c r="N69" s="58">
        <f t="shared" si="3"/>
        <v>0</v>
      </c>
    </row>
    <row r="70" spans="1:14" ht="12.75">
      <c r="A70" s="81" t="s">
        <v>295</v>
      </c>
      <c r="B70" s="284"/>
      <c r="C70" s="285"/>
      <c r="D70" s="285"/>
      <c r="E70" s="285"/>
      <c r="F70" s="285"/>
      <c r="G70" s="305">
        <f t="shared" si="4"/>
        <v>0</v>
      </c>
      <c r="H70" s="89"/>
      <c r="I70" s="284"/>
      <c r="J70" s="285"/>
      <c r="K70" s="285"/>
      <c r="L70" s="285"/>
      <c r="M70" s="285"/>
      <c r="N70" s="58">
        <f t="shared" si="3"/>
        <v>0</v>
      </c>
    </row>
    <row r="71" spans="1:14" ht="12.75">
      <c r="A71" s="81" t="s">
        <v>296</v>
      </c>
      <c r="B71" s="284"/>
      <c r="C71" s="285"/>
      <c r="D71" s="285"/>
      <c r="E71" s="285"/>
      <c r="F71" s="285"/>
      <c r="G71" s="305">
        <f t="shared" si="4"/>
        <v>0</v>
      </c>
      <c r="H71" s="89"/>
      <c r="I71" s="284"/>
      <c r="J71" s="285"/>
      <c r="K71" s="450">
        <v>3000</v>
      </c>
      <c r="L71" s="285"/>
      <c r="M71" s="285"/>
      <c r="N71" s="58">
        <f t="shared" si="3"/>
        <v>3000</v>
      </c>
    </row>
    <row r="72" spans="1:14" ht="12.75">
      <c r="A72" s="287" t="s">
        <v>774</v>
      </c>
      <c r="B72" s="284"/>
      <c r="C72" s="285"/>
      <c r="D72" s="285">
        <v>74027</v>
      </c>
      <c r="E72" s="285"/>
      <c r="F72" s="285"/>
      <c r="G72" s="305">
        <f t="shared" si="4"/>
        <v>74027</v>
      </c>
      <c r="H72" s="89"/>
      <c r="I72" s="284">
        <v>72941</v>
      </c>
      <c r="J72" s="285">
        <v>1176</v>
      </c>
      <c r="K72" s="285"/>
      <c r="L72" s="285"/>
      <c r="M72" s="285"/>
      <c r="N72" s="58">
        <f t="shared" si="3"/>
        <v>74117</v>
      </c>
    </row>
    <row r="73" spans="1:14" ht="12.75">
      <c r="A73" s="286" t="s">
        <v>477</v>
      </c>
      <c r="B73" s="284"/>
      <c r="C73" s="285">
        <v>5000</v>
      </c>
      <c r="D73" s="285"/>
      <c r="E73" s="285"/>
      <c r="F73" s="285"/>
      <c r="G73" s="305">
        <f t="shared" si="4"/>
        <v>5000</v>
      </c>
      <c r="H73" s="89"/>
      <c r="I73" s="284"/>
      <c r="J73" s="285"/>
      <c r="K73" s="285"/>
      <c r="L73" s="285"/>
      <c r="M73" s="285"/>
      <c r="N73" s="58">
        <f t="shared" si="3"/>
        <v>0</v>
      </c>
    </row>
    <row r="74" spans="1:14" ht="12.75">
      <c r="A74" s="81" t="s">
        <v>300</v>
      </c>
      <c r="B74" s="284"/>
      <c r="C74" s="285"/>
      <c r="D74" s="285"/>
      <c r="E74" s="285"/>
      <c r="F74" s="285"/>
      <c r="G74" s="305">
        <f t="shared" si="4"/>
        <v>0</v>
      </c>
      <c r="H74" s="89"/>
      <c r="I74" s="284"/>
      <c r="J74" s="285"/>
      <c r="K74" s="285">
        <v>4800</v>
      </c>
      <c r="L74" s="285"/>
      <c r="M74" s="285"/>
      <c r="N74" s="58">
        <f t="shared" si="3"/>
        <v>4800</v>
      </c>
    </row>
    <row r="75" spans="1:14" ht="12.75">
      <c r="A75" s="81" t="s">
        <v>301</v>
      </c>
      <c r="B75" s="284"/>
      <c r="C75" s="285"/>
      <c r="D75" s="285"/>
      <c r="E75" s="285"/>
      <c r="F75" s="285"/>
      <c r="G75" s="296">
        <f t="shared" si="4"/>
        <v>0</v>
      </c>
      <c r="H75" s="89"/>
      <c r="I75" s="484"/>
      <c r="J75" s="285"/>
      <c r="K75" s="285"/>
      <c r="L75" s="285"/>
      <c r="M75" s="285"/>
      <c r="N75" s="58">
        <f t="shared" si="3"/>
        <v>0</v>
      </c>
    </row>
    <row r="76" spans="1:14" ht="13.5" thickBot="1">
      <c r="A76" s="81" t="s">
        <v>39</v>
      </c>
      <c r="B76" s="284"/>
      <c r="C76" s="285"/>
      <c r="D76" s="285"/>
      <c r="E76" s="285"/>
      <c r="F76" s="285"/>
      <c r="G76" s="306">
        <f t="shared" si="4"/>
        <v>0</v>
      </c>
      <c r="H76" s="89"/>
      <c r="I76" s="284"/>
      <c r="J76" s="285"/>
      <c r="K76" s="285"/>
      <c r="L76" s="285"/>
      <c r="M76" s="285">
        <v>52195</v>
      </c>
      <c r="N76" s="303">
        <f t="shared" si="3"/>
        <v>52195</v>
      </c>
    </row>
    <row r="77" spans="1:14" ht="12.75">
      <c r="A77" s="83" t="s">
        <v>1</v>
      </c>
      <c r="B77" s="304">
        <f>SUM(B9:B12,B20:B30,B35,B39:B46,B50:B76)</f>
        <v>820489</v>
      </c>
      <c r="C77" s="304">
        <f>SUM(C9:C12,C20:C30,C35,C39:C46,C50:C76)</f>
        <v>66190</v>
      </c>
      <c r="D77" s="304">
        <f>SUM(D9:D12,D19:D30,D35,D39:D46,D50:D76,D34)</f>
        <v>1142499</v>
      </c>
      <c r="E77" s="304">
        <f>SUM(E9:E12,E20:E30,E35,E39:E46,E50:E76)</f>
        <v>370000</v>
      </c>
      <c r="F77" s="304">
        <f>SUM(F9:F12,F20:F29,F30,F35,F39:F46,F50:F76)</f>
        <v>16900</v>
      </c>
      <c r="G77" s="304">
        <f>SUM(G9:G12,G19:G30,G39:G46,G50:G57,G58:G76,G34)</f>
        <v>2416078</v>
      </c>
      <c r="H77" s="304">
        <f>SUM(H9:H12,H20:H30,H39:H46,H50:H57,H58:H76)</f>
        <v>0</v>
      </c>
      <c r="I77" s="304">
        <f>SUM(I9:I12,I19:I30,I35,I39:I46,I50:I76,I34)</f>
        <v>236930</v>
      </c>
      <c r="J77" s="304">
        <f>SUM(J9:J12,J19:J30,J35,J39:J46,J50:J76)</f>
        <v>24825</v>
      </c>
      <c r="K77" s="304">
        <f>SUM(K9:K12,K19:K30,K35,K39:K46,K50:K76)</f>
        <v>1729663</v>
      </c>
      <c r="L77" s="304">
        <f>SUM(L9:L12,L19:L30,L35,L39:L46,L50:L76)</f>
        <v>442640</v>
      </c>
      <c r="M77" s="304">
        <f>SUM(M9:M12,M19:M30,M35,M39:M46,M50:M76)</f>
        <v>52195</v>
      </c>
      <c r="N77" s="469">
        <f>SUM(N9:N12,N19:N30,N35,N39:N46,N50:N76,N34)</f>
        <v>2486253</v>
      </c>
    </row>
    <row r="78" spans="1:14" ht="12.75">
      <c r="A78" s="82" t="s">
        <v>82</v>
      </c>
      <c r="B78" s="60"/>
      <c r="C78" s="56"/>
      <c r="D78" s="56"/>
      <c r="E78" s="56"/>
      <c r="F78" s="56"/>
      <c r="G78" s="58"/>
      <c r="H78" s="90"/>
      <c r="I78" s="59"/>
      <c r="J78" s="66"/>
      <c r="K78" s="468">
        <v>1593239</v>
      </c>
      <c r="L78" s="56"/>
      <c r="M78" s="56"/>
      <c r="N78" s="57">
        <f>SUM(I78:M78)</f>
        <v>1593239</v>
      </c>
    </row>
    <row r="79" spans="1:14" ht="13.5" thickBot="1">
      <c r="A79" s="470" t="s">
        <v>83</v>
      </c>
      <c r="B79" s="471">
        <f aca="true" t="shared" si="5" ref="B79:N79">B77-B78</f>
        <v>820489</v>
      </c>
      <c r="C79" s="67">
        <f t="shared" si="5"/>
        <v>66190</v>
      </c>
      <c r="D79" s="67">
        <f t="shared" si="5"/>
        <v>1142499</v>
      </c>
      <c r="E79" s="67">
        <f t="shared" si="5"/>
        <v>370000</v>
      </c>
      <c r="F79" s="67">
        <f t="shared" si="5"/>
        <v>16900</v>
      </c>
      <c r="G79" s="472">
        <f t="shared" si="5"/>
        <v>2416078</v>
      </c>
      <c r="H79" s="473">
        <f t="shared" si="5"/>
        <v>0</v>
      </c>
      <c r="I79" s="471">
        <f t="shared" si="5"/>
        <v>236930</v>
      </c>
      <c r="J79" s="67">
        <f t="shared" si="5"/>
        <v>24825</v>
      </c>
      <c r="K79" s="67">
        <f t="shared" si="5"/>
        <v>136424</v>
      </c>
      <c r="L79" s="67">
        <f t="shared" si="5"/>
        <v>442640</v>
      </c>
      <c r="M79" s="67">
        <f t="shared" si="5"/>
        <v>52195</v>
      </c>
      <c r="N79" s="474">
        <f t="shared" si="5"/>
        <v>893014</v>
      </c>
    </row>
    <row r="80" spans="1:14" ht="12.75">
      <c r="A80" s="244"/>
      <c r="B80" s="245"/>
      <c r="C80" s="245"/>
      <c r="D80" s="245"/>
      <c r="E80" s="245"/>
      <c r="F80" s="245"/>
      <c r="G80" s="101"/>
      <c r="H80" s="101"/>
      <c r="I80" s="334"/>
      <c r="J80" s="245"/>
      <c r="K80" s="335"/>
      <c r="L80" s="334"/>
      <c r="M80" s="334"/>
      <c r="N80" s="246"/>
    </row>
    <row r="81" spans="1:14" ht="12.75">
      <c r="A81" s="244"/>
      <c r="B81" s="245"/>
      <c r="C81" s="245"/>
      <c r="D81" s="245"/>
      <c r="E81" s="245"/>
      <c r="F81" s="245"/>
      <c r="G81" s="101"/>
      <c r="H81" s="101"/>
      <c r="I81" s="245"/>
      <c r="J81" s="245"/>
      <c r="K81" s="335"/>
      <c r="L81" s="334"/>
      <c r="M81" s="334"/>
      <c r="N81" s="246"/>
    </row>
    <row r="82" spans="1:14" ht="12.75">
      <c r="A82" s="244"/>
      <c r="B82" s="245"/>
      <c r="C82" s="245"/>
      <c r="D82" s="245"/>
      <c r="E82" s="245"/>
      <c r="F82" s="245"/>
      <c r="G82" s="101"/>
      <c r="H82" s="101"/>
      <c r="I82" s="331"/>
      <c r="J82" s="245"/>
      <c r="K82" s="246"/>
      <c r="L82" s="245"/>
      <c r="M82" s="245"/>
      <c r="N82" s="246"/>
    </row>
    <row r="83" spans="1:14" ht="12.75">
      <c r="A83" s="244"/>
      <c r="B83" s="245"/>
      <c r="C83" s="245"/>
      <c r="D83" s="245"/>
      <c r="E83" s="245"/>
      <c r="F83" s="245"/>
      <c r="G83" s="101"/>
      <c r="H83" s="101"/>
      <c r="I83" s="245"/>
      <c r="J83" s="245"/>
      <c r="K83" s="246"/>
      <c r="L83" s="245"/>
      <c r="M83" s="245"/>
      <c r="N83" s="246"/>
    </row>
    <row r="84" spans="1:14" ht="12.75">
      <c r="A84" s="244"/>
      <c r="B84" s="245"/>
      <c r="C84" s="245"/>
      <c r="D84" s="245"/>
      <c r="E84" s="245"/>
      <c r="F84" s="245"/>
      <c r="G84" s="101"/>
      <c r="H84" s="101"/>
      <c r="I84" s="245"/>
      <c r="J84" s="245"/>
      <c r="K84" s="246"/>
      <c r="L84" s="245"/>
      <c r="M84" s="245"/>
      <c r="N84" s="246"/>
    </row>
    <row r="85" spans="1:14" ht="12.75">
      <c r="A85" s="244"/>
      <c r="B85" s="245"/>
      <c r="C85" s="245"/>
      <c r="D85" s="245"/>
      <c r="E85" s="245"/>
      <c r="F85" s="245"/>
      <c r="G85" s="101"/>
      <c r="H85" s="101"/>
      <c r="I85" s="245"/>
      <c r="J85" s="245"/>
      <c r="K85" s="246"/>
      <c r="L85" s="245"/>
      <c r="M85" s="245"/>
      <c r="N85" s="246"/>
    </row>
    <row r="86" spans="1:14" ht="12.75">
      <c r="A86" s="244"/>
      <c r="B86" s="245"/>
      <c r="C86" s="245"/>
      <c r="D86" s="245"/>
      <c r="E86" s="245"/>
      <c r="F86" s="245"/>
      <c r="G86" s="101"/>
      <c r="H86" s="101"/>
      <c r="I86" s="245"/>
      <c r="J86" s="245"/>
      <c r="K86" s="246"/>
      <c r="L86" s="245"/>
      <c r="M86" s="245"/>
      <c r="N86" s="246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2"/>
  <dimension ref="A1:GL86"/>
  <sheetViews>
    <sheetView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6.28125" style="0" customWidth="1"/>
    <col min="2" max="3" width="8.140625" style="17" customWidth="1"/>
    <col min="4" max="4" width="8.00390625" style="17" bestFit="1" customWidth="1"/>
    <col min="5" max="6" width="8.140625" style="17" customWidth="1"/>
    <col min="7" max="7" width="8.140625" style="71" customWidth="1"/>
    <col min="8" max="8" width="0.9921875" style="71" customWidth="1"/>
    <col min="9" max="13" width="8.140625" style="0" customWidth="1"/>
    <col min="14" max="14" width="8.140625" style="24" customWidth="1"/>
  </cols>
  <sheetData>
    <row r="1" spans="10:13" ht="12.75">
      <c r="J1" s="555" t="s">
        <v>466</v>
      </c>
      <c r="K1" s="555"/>
      <c r="L1" s="555"/>
      <c r="M1" s="555"/>
    </row>
    <row r="2" spans="1:14" ht="12.75">
      <c r="A2" s="1"/>
      <c r="I2" s="1"/>
      <c r="J2" s="554" t="s">
        <v>779</v>
      </c>
      <c r="K2" s="554"/>
      <c r="L2" s="554"/>
      <c r="M2" s="554"/>
      <c r="N2" s="23"/>
    </row>
    <row r="3" spans="1:14" ht="17.25" customHeight="1">
      <c r="A3" s="100" t="s">
        <v>473</v>
      </c>
      <c r="B3" s="18"/>
      <c r="C3" s="18"/>
      <c r="D3" s="18"/>
      <c r="E3" s="18"/>
      <c r="F3" s="18"/>
      <c r="G3" s="72"/>
      <c r="H3" s="72"/>
      <c r="I3" s="2"/>
      <c r="J3" s="2"/>
      <c r="K3" s="2"/>
      <c r="L3" s="2"/>
      <c r="M3" s="2"/>
      <c r="N3" s="68"/>
    </row>
    <row r="4" spans="1:14" ht="19.5">
      <c r="A4" s="4" t="s">
        <v>461</v>
      </c>
      <c r="B4" s="18"/>
      <c r="C4" s="18"/>
      <c r="D4" s="18"/>
      <c r="E4" s="18"/>
      <c r="F4" s="18"/>
      <c r="G4" s="72"/>
      <c r="H4" s="72"/>
      <c r="I4" s="2"/>
      <c r="J4" s="2"/>
      <c r="K4" s="2"/>
      <c r="L4" s="2"/>
      <c r="M4" s="2"/>
      <c r="N4" s="68"/>
    </row>
    <row r="5" spans="1:14" ht="0.75" customHeight="1" thickBot="1">
      <c r="A5" s="46"/>
      <c r="B5" s="18"/>
      <c r="C5" s="18"/>
      <c r="D5" s="18"/>
      <c r="E5" s="18"/>
      <c r="F5" s="18"/>
      <c r="G5" s="72"/>
      <c r="H5" s="72"/>
      <c r="I5" s="2"/>
      <c r="J5" s="2"/>
      <c r="K5" s="2"/>
      <c r="L5" s="2"/>
      <c r="M5" s="2"/>
      <c r="N5" s="23" t="s">
        <v>0</v>
      </c>
    </row>
    <row r="6" spans="1:14" ht="15.75">
      <c r="A6" s="73" t="s">
        <v>460</v>
      </c>
      <c r="B6" s="551" t="s">
        <v>79</v>
      </c>
      <c r="C6" s="552"/>
      <c r="D6" s="552"/>
      <c r="E6" s="552"/>
      <c r="F6" s="552"/>
      <c r="G6" s="553"/>
      <c r="H6" s="84"/>
      <c r="I6" s="551" t="s">
        <v>80</v>
      </c>
      <c r="J6" s="552"/>
      <c r="K6" s="552"/>
      <c r="L6" s="552"/>
      <c r="M6" s="552"/>
      <c r="N6" s="553"/>
    </row>
    <row r="7" spans="1:14" ht="12.75">
      <c r="A7" s="74"/>
      <c r="B7" s="78" t="s">
        <v>4</v>
      </c>
      <c r="C7" s="79" t="s">
        <v>5</v>
      </c>
      <c r="D7" s="79" t="s">
        <v>6</v>
      </c>
      <c r="E7" s="79" t="s">
        <v>7</v>
      </c>
      <c r="F7" s="79" t="s">
        <v>8</v>
      </c>
      <c r="G7" s="80" t="s">
        <v>465</v>
      </c>
      <c r="H7" s="86"/>
      <c r="I7" s="78" t="s">
        <v>4</v>
      </c>
      <c r="J7" s="79" t="s">
        <v>5</v>
      </c>
      <c r="K7" s="79" t="s">
        <v>6</v>
      </c>
      <c r="L7" s="79" t="s">
        <v>9</v>
      </c>
      <c r="M7" s="79" t="s">
        <v>8</v>
      </c>
      <c r="N7" s="80" t="s">
        <v>465</v>
      </c>
    </row>
    <row r="8" spans="1:14" ht="13.5" thickBot="1">
      <c r="A8" s="75"/>
      <c r="B8" s="131" t="s">
        <v>10</v>
      </c>
      <c r="C8" s="132" t="s">
        <v>10</v>
      </c>
      <c r="D8" s="132" t="s">
        <v>11</v>
      </c>
      <c r="E8" s="132" t="s">
        <v>85</v>
      </c>
      <c r="F8" s="132" t="s">
        <v>12</v>
      </c>
      <c r="G8" s="133" t="s">
        <v>69</v>
      </c>
      <c r="H8" s="85"/>
      <c r="I8" s="131" t="s">
        <v>13</v>
      </c>
      <c r="J8" s="132" t="s">
        <v>14</v>
      </c>
      <c r="K8" s="132" t="s">
        <v>15</v>
      </c>
      <c r="L8" s="132"/>
      <c r="M8" s="132" t="s">
        <v>78</v>
      </c>
      <c r="N8" s="133" t="s">
        <v>16</v>
      </c>
    </row>
    <row r="9" spans="1:194" ht="12.75">
      <c r="A9" s="76" t="s">
        <v>258</v>
      </c>
      <c r="B9" s="61"/>
      <c r="C9" s="62"/>
      <c r="D9" s="290"/>
      <c r="E9" s="62"/>
      <c r="F9" s="339"/>
      <c r="G9" s="69">
        <f>SUM(B9:F9)</f>
        <v>0</v>
      </c>
      <c r="H9" s="87"/>
      <c r="I9" s="63"/>
      <c r="J9" s="62"/>
      <c r="K9" s="307"/>
      <c r="L9" s="62"/>
      <c r="M9" s="62"/>
      <c r="N9" s="69">
        <f>SUM(I9:M9)</f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</row>
    <row r="10" spans="1:14" ht="12.75">
      <c r="A10" s="77" t="s">
        <v>259</v>
      </c>
      <c r="B10" s="60"/>
      <c r="C10" s="56"/>
      <c r="D10" s="56"/>
      <c r="E10" s="56"/>
      <c r="F10" s="56"/>
      <c r="G10" s="58">
        <f>SUM(B10:F10)</f>
        <v>0</v>
      </c>
      <c r="H10" s="88"/>
      <c r="I10" s="60"/>
      <c r="J10" s="56"/>
      <c r="K10" s="56"/>
      <c r="L10" s="56"/>
      <c r="M10" s="56"/>
      <c r="N10" s="58">
        <f>SUM(I10:M10)</f>
        <v>0</v>
      </c>
    </row>
    <row r="11" spans="1:14" ht="12.75">
      <c r="A11" s="292" t="s">
        <v>260</v>
      </c>
      <c r="B11" s="60"/>
      <c r="C11" s="56"/>
      <c r="D11" s="56"/>
      <c r="E11" s="56"/>
      <c r="F11" s="56"/>
      <c r="G11" s="58">
        <f>SUM(B11:F11)</f>
        <v>0</v>
      </c>
      <c r="H11" s="88"/>
      <c r="I11" s="60"/>
      <c r="J11" s="56"/>
      <c r="K11" s="56"/>
      <c r="L11" s="56"/>
      <c r="M11" s="56"/>
      <c r="N11" s="58">
        <f>SUM(I11:M11)</f>
        <v>0</v>
      </c>
    </row>
    <row r="12" spans="1:14" ht="12.75">
      <c r="A12" s="291" t="s">
        <v>261</v>
      </c>
      <c r="B12" s="59">
        <f>SUM(B13:B15)</f>
        <v>0</v>
      </c>
      <c r="C12" s="66">
        <f>SUM(C13:C15)</f>
        <v>0</v>
      </c>
      <c r="D12" s="66">
        <f>SUM(D13:D18)</f>
        <v>0</v>
      </c>
      <c r="E12" s="66">
        <f>SUM(E13:E18)</f>
        <v>0</v>
      </c>
      <c r="F12" s="66">
        <f>SUM(F13:F18)</f>
        <v>0</v>
      </c>
      <c r="G12" s="66">
        <f>SUM(G13:G18)</f>
        <v>0</v>
      </c>
      <c r="H12" s="66">
        <f>SUM(H13:H17)</f>
        <v>0</v>
      </c>
      <c r="I12" s="66">
        <f>SUM(I13:I17)</f>
        <v>0</v>
      </c>
      <c r="J12" s="66">
        <f>SUM(J13:J18)</f>
        <v>0</v>
      </c>
      <c r="K12" s="66">
        <f>SUM(K13:K18)</f>
        <v>0</v>
      </c>
      <c r="L12" s="66">
        <f>SUM(L13:L18)</f>
        <v>0</v>
      </c>
      <c r="M12" s="66">
        <f>SUM(M13:M18)</f>
        <v>0</v>
      </c>
      <c r="N12" s="66">
        <f>SUM(N13:N18)</f>
        <v>0</v>
      </c>
    </row>
    <row r="13" spans="1:14" ht="12.75">
      <c r="A13" s="311" t="s">
        <v>323</v>
      </c>
      <c r="B13" s="64"/>
      <c r="C13" s="65"/>
      <c r="D13" s="312"/>
      <c r="E13" s="65"/>
      <c r="F13" s="312"/>
      <c r="G13" s="70">
        <f>SUM(B13:F13)</f>
        <v>0</v>
      </c>
      <c r="H13" s="88"/>
      <c r="I13" s="64"/>
      <c r="J13" s="64"/>
      <c r="K13" s="64">
        <f>SUM(K15:K20)</f>
        <v>0</v>
      </c>
      <c r="L13" s="64">
        <f>SUM(L15:L20)</f>
        <v>0</v>
      </c>
      <c r="M13" s="64">
        <f>SUM(M15:M20)</f>
        <v>0</v>
      </c>
      <c r="N13" s="70">
        <f aca="true" t="shared" si="0" ref="N13:N24">SUM(I13:M13)</f>
        <v>0</v>
      </c>
    </row>
    <row r="14" spans="1:14" ht="12.75">
      <c r="A14" s="311" t="s">
        <v>342</v>
      </c>
      <c r="B14" s="64"/>
      <c r="C14" s="65"/>
      <c r="D14" s="312"/>
      <c r="E14" s="65"/>
      <c r="F14" s="312"/>
      <c r="G14" s="70">
        <f>SUM(B14:F14)</f>
        <v>0</v>
      </c>
      <c r="H14" s="88"/>
      <c r="I14" s="64"/>
      <c r="J14" s="332"/>
      <c r="K14" s="332"/>
      <c r="L14" s="332"/>
      <c r="M14" s="332"/>
      <c r="N14" s="70">
        <f t="shared" si="0"/>
        <v>0</v>
      </c>
    </row>
    <row r="15" spans="1:14" ht="12.75">
      <c r="A15" s="311" t="s">
        <v>324</v>
      </c>
      <c r="B15" s="64"/>
      <c r="C15" s="65"/>
      <c r="D15" s="65"/>
      <c r="E15" s="65"/>
      <c r="F15" s="312"/>
      <c r="G15" s="70">
        <f>SUM(B15:F15)</f>
        <v>0</v>
      </c>
      <c r="H15" s="88"/>
      <c r="I15" s="64"/>
      <c r="J15" s="65"/>
      <c r="K15" s="65"/>
      <c r="L15" s="65"/>
      <c r="M15" s="65"/>
      <c r="N15" s="70">
        <f t="shared" si="0"/>
        <v>0</v>
      </c>
    </row>
    <row r="16" spans="1:14" ht="12.75">
      <c r="A16" s="311" t="s">
        <v>359</v>
      </c>
      <c r="B16" s="64"/>
      <c r="C16" s="65"/>
      <c r="D16" s="65"/>
      <c r="E16" s="65"/>
      <c r="F16" s="312"/>
      <c r="G16" s="70"/>
      <c r="H16" s="88"/>
      <c r="I16" s="64"/>
      <c r="J16" s="65"/>
      <c r="K16" s="65"/>
      <c r="L16" s="65"/>
      <c r="M16" s="65"/>
      <c r="N16" s="70">
        <f t="shared" si="0"/>
        <v>0</v>
      </c>
    </row>
    <row r="17" spans="1:14" ht="12.75">
      <c r="A17" s="311" t="s">
        <v>354</v>
      </c>
      <c r="B17" s="64"/>
      <c r="C17" s="65"/>
      <c r="D17" s="65"/>
      <c r="E17" s="65"/>
      <c r="F17" s="312"/>
      <c r="G17" s="70">
        <f aca="true" t="shared" si="1" ref="G17:G29">SUM(B17:F17)</f>
        <v>0</v>
      </c>
      <c r="H17" s="88"/>
      <c r="I17" s="64"/>
      <c r="J17" s="65"/>
      <c r="K17" s="65"/>
      <c r="L17" s="65"/>
      <c r="M17" s="65"/>
      <c r="N17" s="70">
        <f t="shared" si="0"/>
        <v>0</v>
      </c>
    </row>
    <row r="18" spans="1:14" ht="12.75">
      <c r="A18" s="311" t="s">
        <v>453</v>
      </c>
      <c r="B18" s="64"/>
      <c r="C18" s="65"/>
      <c r="D18" s="65"/>
      <c r="E18" s="65"/>
      <c r="F18" s="65"/>
      <c r="G18" s="70">
        <f t="shared" si="1"/>
        <v>0</v>
      </c>
      <c r="H18" s="88"/>
      <c r="I18" s="64"/>
      <c r="J18" s="65"/>
      <c r="K18" s="65"/>
      <c r="L18" s="65"/>
      <c r="M18" s="65"/>
      <c r="N18" s="70">
        <f t="shared" si="0"/>
        <v>0</v>
      </c>
    </row>
    <row r="19" spans="1:14" ht="12.75">
      <c r="A19" s="333" t="s">
        <v>343</v>
      </c>
      <c r="B19" s="64"/>
      <c r="C19" s="65"/>
      <c r="D19" s="297"/>
      <c r="E19" s="65"/>
      <c r="F19" s="312"/>
      <c r="G19" s="305">
        <f t="shared" si="1"/>
        <v>0</v>
      </c>
      <c r="H19" s="88"/>
      <c r="I19" s="64"/>
      <c r="J19" s="297"/>
      <c r="K19" s="65"/>
      <c r="L19" s="65"/>
      <c r="M19" s="65"/>
      <c r="N19" s="305">
        <f t="shared" si="0"/>
        <v>0</v>
      </c>
    </row>
    <row r="20" spans="1:14" ht="12.75">
      <c r="A20" s="77" t="s">
        <v>344</v>
      </c>
      <c r="B20" s="294"/>
      <c r="C20" s="56"/>
      <c r="D20" s="56"/>
      <c r="E20" s="56"/>
      <c r="F20" s="293"/>
      <c r="G20" s="58">
        <f t="shared" si="1"/>
        <v>0</v>
      </c>
      <c r="H20" s="88"/>
      <c r="I20" s="60"/>
      <c r="J20" s="56"/>
      <c r="K20" s="56"/>
      <c r="L20" s="56"/>
      <c r="M20" s="56"/>
      <c r="N20" s="58">
        <f t="shared" si="0"/>
        <v>0</v>
      </c>
    </row>
    <row r="21" spans="1:14" ht="12.75">
      <c r="A21" s="77" t="s">
        <v>307</v>
      </c>
      <c r="B21" s="294"/>
      <c r="C21" s="56"/>
      <c r="D21" s="56"/>
      <c r="E21" s="56"/>
      <c r="F21" s="293"/>
      <c r="G21" s="58">
        <f t="shared" si="1"/>
        <v>0</v>
      </c>
      <c r="H21" s="88"/>
      <c r="I21" s="479"/>
      <c r="J21" s="56"/>
      <c r="K21" s="56"/>
      <c r="L21" s="56"/>
      <c r="M21" s="56"/>
      <c r="N21" s="58">
        <f t="shared" si="0"/>
        <v>0</v>
      </c>
    </row>
    <row r="22" spans="1:14" ht="12.75">
      <c r="A22" s="77" t="s">
        <v>262</v>
      </c>
      <c r="B22" s="60"/>
      <c r="C22" s="56"/>
      <c r="D22" s="56"/>
      <c r="E22" s="56"/>
      <c r="F22" s="56"/>
      <c r="G22" s="58">
        <f t="shared" si="1"/>
        <v>0</v>
      </c>
      <c r="H22" s="88"/>
      <c r="I22" s="60"/>
      <c r="J22" s="56"/>
      <c r="K22" s="56"/>
      <c r="L22" s="56"/>
      <c r="M22" s="56"/>
      <c r="N22" s="58">
        <f t="shared" si="0"/>
        <v>0</v>
      </c>
    </row>
    <row r="23" spans="1:14" ht="12.75">
      <c r="A23" s="77" t="s">
        <v>263</v>
      </c>
      <c r="B23" s="60">
        <v>762</v>
      </c>
      <c r="C23" s="56"/>
      <c r="D23" s="56"/>
      <c r="E23" s="56"/>
      <c r="F23" s="56"/>
      <c r="G23" s="58">
        <f t="shared" si="1"/>
        <v>762</v>
      </c>
      <c r="H23" s="88"/>
      <c r="I23" s="60">
        <v>2722</v>
      </c>
      <c r="J23" s="56"/>
      <c r="K23" s="56"/>
      <c r="L23" s="56"/>
      <c r="M23" s="56"/>
      <c r="N23" s="58">
        <f t="shared" si="0"/>
        <v>2722</v>
      </c>
    </row>
    <row r="24" spans="1:14" ht="12.75">
      <c r="A24" s="77" t="s">
        <v>264</v>
      </c>
      <c r="B24" s="60"/>
      <c r="C24" s="56"/>
      <c r="D24" s="56"/>
      <c r="E24" s="56"/>
      <c r="F24" s="56"/>
      <c r="G24" s="58">
        <f t="shared" si="1"/>
        <v>0</v>
      </c>
      <c r="H24" s="88"/>
      <c r="I24" s="60"/>
      <c r="J24" s="56"/>
      <c r="K24" s="56"/>
      <c r="L24" s="56"/>
      <c r="M24" s="56"/>
      <c r="N24" s="58">
        <f t="shared" si="0"/>
        <v>0</v>
      </c>
    </row>
    <row r="25" spans="1:14" ht="12.75">
      <c r="A25" s="77" t="s">
        <v>265</v>
      </c>
      <c r="B25" s="60"/>
      <c r="C25" s="56"/>
      <c r="D25" s="56"/>
      <c r="E25" s="56"/>
      <c r="F25" s="56"/>
      <c r="G25" s="58">
        <f t="shared" si="1"/>
        <v>0</v>
      </c>
      <c r="H25" s="88"/>
      <c r="I25" s="60"/>
      <c r="J25" s="56"/>
      <c r="K25" s="56"/>
      <c r="L25" s="56"/>
      <c r="M25" s="56"/>
      <c r="N25" s="58">
        <f aca="true" t="shared" si="2" ref="N25:N41">SUM(I25:M25)</f>
        <v>0</v>
      </c>
    </row>
    <row r="26" spans="1:14" ht="12.75">
      <c r="A26" s="77" t="s">
        <v>266</v>
      </c>
      <c r="B26" s="64"/>
      <c r="C26" s="65"/>
      <c r="D26" s="65"/>
      <c r="E26" s="65"/>
      <c r="F26" s="65"/>
      <c r="G26" s="305">
        <f t="shared" si="1"/>
        <v>0</v>
      </c>
      <c r="H26" s="89"/>
      <c r="I26" s="295">
        <v>4623</v>
      </c>
      <c r="J26" s="65"/>
      <c r="K26" s="65"/>
      <c r="L26" s="65"/>
      <c r="M26" s="65"/>
      <c r="N26" s="305">
        <f t="shared" si="2"/>
        <v>4623</v>
      </c>
    </row>
    <row r="27" spans="1:14" ht="12.75">
      <c r="A27" s="283" t="s">
        <v>267</v>
      </c>
      <c r="B27" s="64"/>
      <c r="C27" s="65"/>
      <c r="D27" s="65"/>
      <c r="E27" s="65"/>
      <c r="F27" s="65"/>
      <c r="G27" s="305">
        <f t="shared" si="1"/>
        <v>0</v>
      </c>
      <c r="H27" s="89"/>
      <c r="I27" s="295">
        <v>33093</v>
      </c>
      <c r="J27" s="65"/>
      <c r="K27" s="65"/>
      <c r="L27" s="65"/>
      <c r="M27" s="65"/>
      <c r="N27" s="305">
        <f t="shared" si="2"/>
        <v>33093</v>
      </c>
    </row>
    <row r="28" spans="1:14" ht="12.75">
      <c r="A28" s="283" t="s">
        <v>268</v>
      </c>
      <c r="B28" s="295">
        <v>522556</v>
      </c>
      <c r="C28" s="65"/>
      <c r="D28" s="297">
        <v>1800</v>
      </c>
      <c r="E28" s="480"/>
      <c r="F28" s="297"/>
      <c r="G28" s="305">
        <f t="shared" si="1"/>
        <v>524356</v>
      </c>
      <c r="H28" s="89"/>
      <c r="I28" s="295">
        <v>213278</v>
      </c>
      <c r="J28" s="297">
        <v>1270</v>
      </c>
      <c r="K28" s="297"/>
      <c r="L28" s="297"/>
      <c r="M28" s="481"/>
      <c r="N28" s="305">
        <f t="shared" si="2"/>
        <v>214548</v>
      </c>
    </row>
    <row r="29" spans="1:14" ht="12.75">
      <c r="A29" s="77" t="s">
        <v>269</v>
      </c>
      <c r="B29" s="64"/>
      <c r="C29" s="65"/>
      <c r="D29" s="297"/>
      <c r="E29" s="480"/>
      <c r="F29" s="65"/>
      <c r="G29" s="305">
        <f t="shared" si="1"/>
        <v>0</v>
      </c>
      <c r="H29" s="89"/>
      <c r="I29" s="295"/>
      <c r="J29" s="65"/>
      <c r="K29" s="65"/>
      <c r="L29" s="65"/>
      <c r="M29" s="65"/>
      <c r="N29" s="305">
        <f t="shared" si="2"/>
        <v>0</v>
      </c>
    </row>
    <row r="30" spans="1:14" ht="12.75">
      <c r="A30" s="291" t="s">
        <v>270</v>
      </c>
      <c r="B30" s="59">
        <f>SUM(B31:B33)</f>
        <v>0</v>
      </c>
      <c r="C30" s="66">
        <f>SUM(C31:C33)</f>
        <v>0</v>
      </c>
      <c r="D30" s="345"/>
      <c r="E30" s="345"/>
      <c r="F30" s="66"/>
      <c r="G30" s="305">
        <f>SUM(G31:G33)</f>
        <v>0</v>
      </c>
      <c r="H30" s="89"/>
      <c r="I30" s="64"/>
      <c r="J30" s="65"/>
      <c r="K30" s="65"/>
      <c r="L30" s="65"/>
      <c r="M30" s="65"/>
      <c r="N30" s="305">
        <f t="shared" si="2"/>
        <v>0</v>
      </c>
    </row>
    <row r="31" spans="1:14" ht="12.75">
      <c r="A31" s="311" t="s">
        <v>325</v>
      </c>
      <c r="B31" s="64"/>
      <c r="C31" s="65"/>
      <c r="D31" s="480"/>
      <c r="E31" s="480"/>
      <c r="F31" s="65"/>
      <c r="G31" s="70">
        <f>SUM(B31:F31)</f>
        <v>0</v>
      </c>
      <c r="H31" s="89"/>
      <c r="I31" s="64"/>
      <c r="J31" s="65"/>
      <c r="K31" s="65"/>
      <c r="L31" s="65"/>
      <c r="M31" s="65"/>
      <c r="N31" s="70">
        <f t="shared" si="2"/>
        <v>0</v>
      </c>
    </row>
    <row r="32" spans="1:14" ht="12.75">
      <c r="A32" s="311" t="s">
        <v>326</v>
      </c>
      <c r="B32" s="64"/>
      <c r="C32" s="65"/>
      <c r="D32" s="480"/>
      <c r="E32" s="480"/>
      <c r="F32" s="65"/>
      <c r="G32" s="70">
        <f>SUM(B32:F32)</f>
        <v>0</v>
      </c>
      <c r="H32" s="89"/>
      <c r="I32" s="64"/>
      <c r="J32" s="65"/>
      <c r="K32" s="65"/>
      <c r="L32" s="65"/>
      <c r="M32" s="65"/>
      <c r="N32" s="70">
        <f t="shared" si="2"/>
        <v>0</v>
      </c>
    </row>
    <row r="33" spans="1:14" ht="12.75">
      <c r="A33" s="311" t="s">
        <v>327</v>
      </c>
      <c r="B33" s="64"/>
      <c r="C33" s="65"/>
      <c r="D33" s="480"/>
      <c r="E33" s="480"/>
      <c r="F33" s="65"/>
      <c r="G33" s="70">
        <f>SUM(B33:F33)</f>
        <v>0</v>
      </c>
      <c r="H33" s="89"/>
      <c r="I33" s="64"/>
      <c r="J33" s="65"/>
      <c r="K33" s="65"/>
      <c r="L33" s="65"/>
      <c r="M33" s="65"/>
      <c r="N33" s="70">
        <f t="shared" si="2"/>
        <v>0</v>
      </c>
    </row>
    <row r="34" spans="1:14" ht="12.75">
      <c r="A34" s="333" t="s">
        <v>456</v>
      </c>
      <c r="B34" s="64"/>
      <c r="C34" s="65"/>
      <c r="D34" s="480"/>
      <c r="E34" s="480"/>
      <c r="F34" s="65"/>
      <c r="G34" s="70">
        <f>SUM(B34:F34)</f>
        <v>0</v>
      </c>
      <c r="H34" s="89"/>
      <c r="I34" s="64"/>
      <c r="J34" s="65"/>
      <c r="K34" s="65"/>
      <c r="L34" s="65"/>
      <c r="M34" s="65"/>
      <c r="N34" s="70">
        <f t="shared" si="2"/>
        <v>0</v>
      </c>
    </row>
    <row r="35" spans="1:14" ht="12.75">
      <c r="A35" s="291" t="s">
        <v>308</v>
      </c>
      <c r="B35" s="64"/>
      <c r="C35" s="65"/>
      <c r="D35" s="65"/>
      <c r="E35" s="65"/>
      <c r="F35" s="65"/>
      <c r="G35" s="305">
        <f>SUM(G36:G37)</f>
        <v>0</v>
      </c>
      <c r="H35" s="89"/>
      <c r="I35" s="59"/>
      <c r="J35" s="66"/>
      <c r="K35" s="66">
        <f>SUM(K36:K38)</f>
        <v>0</v>
      </c>
      <c r="L35" s="66"/>
      <c r="M35" s="66"/>
      <c r="N35" s="305">
        <f t="shared" si="2"/>
        <v>0</v>
      </c>
    </row>
    <row r="36" spans="1:14" ht="12.75">
      <c r="A36" s="311" t="s">
        <v>328</v>
      </c>
      <c r="B36" s="64"/>
      <c r="C36" s="65"/>
      <c r="D36" s="65"/>
      <c r="E36" s="65"/>
      <c r="F36" s="65"/>
      <c r="G36" s="305">
        <f>SUM(B36:F36)</f>
        <v>0</v>
      </c>
      <c r="H36" s="89"/>
      <c r="I36" s="64"/>
      <c r="J36" s="65"/>
      <c r="K36" s="65"/>
      <c r="L36" s="65"/>
      <c r="M36" s="65"/>
      <c r="N36" s="70">
        <f t="shared" si="2"/>
        <v>0</v>
      </c>
    </row>
    <row r="37" spans="1:14" ht="12.75">
      <c r="A37" s="311" t="s">
        <v>329</v>
      </c>
      <c r="B37" s="64"/>
      <c r="C37" s="65"/>
      <c r="D37" s="65"/>
      <c r="E37" s="65"/>
      <c r="F37" s="65"/>
      <c r="G37" s="305">
        <f>SUM(B37:F37)</f>
        <v>0</v>
      </c>
      <c r="H37" s="89"/>
      <c r="I37" s="64"/>
      <c r="J37" s="65"/>
      <c r="K37" s="65"/>
      <c r="L37" s="65"/>
      <c r="M37" s="65"/>
      <c r="N37" s="70">
        <f t="shared" si="2"/>
        <v>0</v>
      </c>
    </row>
    <row r="38" spans="1:14" ht="12.75">
      <c r="A38" s="311" t="s">
        <v>345</v>
      </c>
      <c r="B38" s="64"/>
      <c r="C38" s="65"/>
      <c r="D38" s="65"/>
      <c r="E38" s="65"/>
      <c r="F38" s="65"/>
      <c r="G38" s="305"/>
      <c r="H38" s="89"/>
      <c r="I38" s="64"/>
      <c r="J38" s="65"/>
      <c r="K38" s="65"/>
      <c r="L38" s="65"/>
      <c r="M38" s="65"/>
      <c r="N38" s="70">
        <f t="shared" si="2"/>
        <v>0</v>
      </c>
    </row>
    <row r="39" spans="1:14" ht="12.75">
      <c r="A39" s="77" t="s">
        <v>271</v>
      </c>
      <c r="B39" s="64"/>
      <c r="C39" s="65"/>
      <c r="D39" s="65"/>
      <c r="E39" s="65"/>
      <c r="F39" s="65"/>
      <c r="G39" s="305">
        <f>SUM(B39:F39)</f>
        <v>0</v>
      </c>
      <c r="H39" s="89"/>
      <c r="I39" s="64"/>
      <c r="J39" s="65"/>
      <c r="K39" s="65"/>
      <c r="L39" s="65"/>
      <c r="M39" s="65"/>
      <c r="N39" s="305">
        <f t="shared" si="2"/>
        <v>0</v>
      </c>
    </row>
    <row r="40" spans="1:14" ht="12.75">
      <c r="A40" s="77" t="s">
        <v>272</v>
      </c>
      <c r="B40" s="64"/>
      <c r="C40" s="65"/>
      <c r="D40" s="65"/>
      <c r="E40" s="65"/>
      <c r="F40" s="65"/>
      <c r="G40" s="305">
        <f>SUM(B40:F40)</f>
        <v>0</v>
      </c>
      <c r="H40" s="89"/>
      <c r="I40" s="64"/>
      <c r="J40" s="65"/>
      <c r="K40" s="65"/>
      <c r="L40" s="65"/>
      <c r="M40" s="65"/>
      <c r="N40" s="305">
        <f t="shared" si="2"/>
        <v>0</v>
      </c>
    </row>
    <row r="41" spans="1:14" ht="13.5" customHeight="1" thickBot="1">
      <c r="A41" s="445" t="s">
        <v>273</v>
      </c>
      <c r="B41" s="446"/>
      <c r="C41" s="447"/>
      <c r="D41" s="447"/>
      <c r="E41" s="447"/>
      <c r="F41" s="447"/>
      <c r="G41" s="448">
        <f>SUM(B41:F41)</f>
        <v>0</v>
      </c>
      <c r="H41" s="449"/>
      <c r="I41" s="446"/>
      <c r="J41" s="447"/>
      <c r="K41" s="447"/>
      <c r="L41" s="447"/>
      <c r="M41" s="447"/>
      <c r="N41" s="448">
        <f t="shared" si="2"/>
        <v>0</v>
      </c>
    </row>
    <row r="42" spans="1:14" ht="15" customHeight="1" thickBot="1">
      <c r="A42" s="462"/>
      <c r="B42" s="463"/>
      <c r="C42" s="463"/>
      <c r="D42" s="464"/>
      <c r="E42" s="463"/>
      <c r="F42" s="463"/>
      <c r="G42" s="465"/>
      <c r="H42" s="466"/>
      <c r="I42" s="463"/>
      <c r="J42" s="463"/>
      <c r="K42" s="467"/>
      <c r="L42" s="463"/>
      <c r="M42" s="463"/>
      <c r="N42" s="465"/>
    </row>
    <row r="43" spans="1:14" ht="15.75">
      <c r="A43" s="73" t="s">
        <v>460</v>
      </c>
      <c r="B43" s="551" t="s">
        <v>79</v>
      </c>
      <c r="C43" s="552"/>
      <c r="D43" s="552"/>
      <c r="E43" s="552"/>
      <c r="F43" s="552"/>
      <c r="G43" s="553"/>
      <c r="H43" s="84"/>
      <c r="I43" s="551" t="s">
        <v>80</v>
      </c>
      <c r="J43" s="552"/>
      <c r="K43" s="552"/>
      <c r="L43" s="552"/>
      <c r="M43" s="552"/>
      <c r="N43" s="553"/>
    </row>
    <row r="44" spans="1:14" ht="12.75">
      <c r="A44" s="74"/>
      <c r="B44" s="78" t="s">
        <v>4</v>
      </c>
      <c r="C44" s="79" t="s">
        <v>5</v>
      </c>
      <c r="D44" s="79" t="s">
        <v>6</v>
      </c>
      <c r="E44" s="79" t="s">
        <v>7</v>
      </c>
      <c r="F44" s="79" t="s">
        <v>8</v>
      </c>
      <c r="G44" s="80" t="s">
        <v>338</v>
      </c>
      <c r="H44" s="86"/>
      <c r="I44" s="78" t="s">
        <v>4</v>
      </c>
      <c r="J44" s="79" t="s">
        <v>5</v>
      </c>
      <c r="K44" s="79" t="s">
        <v>6</v>
      </c>
      <c r="L44" s="79" t="s">
        <v>9</v>
      </c>
      <c r="M44" s="79" t="s">
        <v>8</v>
      </c>
      <c r="N44" s="80" t="s">
        <v>465</v>
      </c>
    </row>
    <row r="45" spans="1:14" ht="13.5" thickBot="1">
      <c r="A45" s="75"/>
      <c r="B45" s="131" t="s">
        <v>10</v>
      </c>
      <c r="C45" s="132" t="s">
        <v>10</v>
      </c>
      <c r="D45" s="132" t="s">
        <v>11</v>
      </c>
      <c r="E45" s="132" t="s">
        <v>85</v>
      </c>
      <c r="F45" s="132" t="s">
        <v>12</v>
      </c>
      <c r="G45" s="133" t="s">
        <v>69</v>
      </c>
      <c r="H45" s="85"/>
      <c r="I45" s="131" t="s">
        <v>13</v>
      </c>
      <c r="J45" s="132" t="s">
        <v>14</v>
      </c>
      <c r="K45" s="132" t="s">
        <v>15</v>
      </c>
      <c r="L45" s="132"/>
      <c r="M45" s="132" t="s">
        <v>78</v>
      </c>
      <c r="N45" s="133" t="s">
        <v>16</v>
      </c>
    </row>
    <row r="46" spans="1:14" ht="12.75">
      <c r="A46" s="291" t="s">
        <v>274</v>
      </c>
      <c r="B46" s="59">
        <f>SUM(B47:B49)</f>
        <v>0</v>
      </c>
      <c r="C46" s="66">
        <f>SUM(C47:C49)</f>
        <v>0</v>
      </c>
      <c r="D46" s="66">
        <f>SUM(D47:D49)</f>
        <v>0</v>
      </c>
      <c r="E46" s="66"/>
      <c r="F46" s="66"/>
      <c r="G46" s="305">
        <f>SUM(G47:G49)</f>
        <v>0</v>
      </c>
      <c r="H46" s="89"/>
      <c r="I46" s="64"/>
      <c r="J46" s="65"/>
      <c r="K46" s="65"/>
      <c r="L46" s="65"/>
      <c r="M46" s="65"/>
      <c r="N46" s="305">
        <f aca="true" t="shared" si="3" ref="N46:N76">SUM(I46:M46)</f>
        <v>0</v>
      </c>
    </row>
    <row r="47" spans="1:14" ht="12.75">
      <c r="A47" s="311" t="s">
        <v>330</v>
      </c>
      <c r="B47" s="64"/>
      <c r="C47" s="65"/>
      <c r="D47" s="65"/>
      <c r="E47" s="65"/>
      <c r="F47" s="65"/>
      <c r="G47" s="70">
        <f aca="true" t="shared" si="4" ref="G47:G76">SUM(B47:F47)</f>
        <v>0</v>
      </c>
      <c r="H47" s="89"/>
      <c r="I47" s="64"/>
      <c r="J47" s="65"/>
      <c r="K47" s="65"/>
      <c r="L47" s="65"/>
      <c r="M47" s="65"/>
      <c r="N47" s="70">
        <f t="shared" si="3"/>
        <v>0</v>
      </c>
    </row>
    <row r="48" spans="1:14" ht="12.75">
      <c r="A48" s="311" t="s">
        <v>331</v>
      </c>
      <c r="B48" s="64"/>
      <c r="C48" s="65"/>
      <c r="D48" s="65"/>
      <c r="E48" s="65"/>
      <c r="F48" s="65"/>
      <c r="G48" s="70">
        <f t="shared" si="4"/>
        <v>0</v>
      </c>
      <c r="H48" s="89"/>
      <c r="I48" s="64"/>
      <c r="J48" s="65"/>
      <c r="K48" s="65"/>
      <c r="L48" s="65"/>
      <c r="M48" s="65"/>
      <c r="N48" s="70">
        <f t="shared" si="3"/>
        <v>0</v>
      </c>
    </row>
    <row r="49" spans="1:14" ht="12.75">
      <c r="A49" s="311" t="s">
        <v>332</v>
      </c>
      <c r="B49" s="64"/>
      <c r="C49" s="65"/>
      <c r="D49" s="482"/>
      <c r="E49" s="65"/>
      <c r="F49" s="65"/>
      <c r="G49" s="70">
        <f t="shared" si="4"/>
        <v>0</v>
      </c>
      <c r="H49" s="89"/>
      <c r="I49" s="64"/>
      <c r="J49" s="65"/>
      <c r="K49" s="65"/>
      <c r="L49" s="65"/>
      <c r="M49" s="65"/>
      <c r="N49" s="70">
        <f t="shared" si="3"/>
        <v>0</v>
      </c>
    </row>
    <row r="50" spans="1:14" ht="12.75">
      <c r="A50" s="77" t="s">
        <v>275</v>
      </c>
      <c r="B50" s="60"/>
      <c r="C50" s="56"/>
      <c r="D50" s="56"/>
      <c r="E50" s="345"/>
      <c r="F50" s="56"/>
      <c r="G50" s="58">
        <f t="shared" si="4"/>
        <v>0</v>
      </c>
      <c r="H50" s="88"/>
      <c r="I50" s="60"/>
      <c r="J50" s="56"/>
      <c r="K50" s="56"/>
      <c r="L50" s="56"/>
      <c r="M50" s="56"/>
      <c r="N50" s="58">
        <f t="shared" si="3"/>
        <v>0</v>
      </c>
    </row>
    <row r="51" spans="1:14" ht="12.75">
      <c r="A51" s="77" t="s">
        <v>276</v>
      </c>
      <c r="B51" s="64"/>
      <c r="C51" s="65"/>
      <c r="D51" s="65"/>
      <c r="E51" s="65"/>
      <c r="F51" s="65"/>
      <c r="G51" s="305">
        <f t="shared" si="4"/>
        <v>0</v>
      </c>
      <c r="H51" s="89"/>
      <c r="I51" s="60"/>
      <c r="J51" s="56"/>
      <c r="K51" s="468"/>
      <c r="L51" s="56"/>
      <c r="M51" s="56"/>
      <c r="N51" s="58">
        <f t="shared" si="3"/>
        <v>0</v>
      </c>
    </row>
    <row r="52" spans="1:14" ht="12.75">
      <c r="A52" s="77" t="s">
        <v>277</v>
      </c>
      <c r="B52" s="60"/>
      <c r="C52" s="56"/>
      <c r="D52" s="56"/>
      <c r="E52" s="56"/>
      <c r="F52" s="56"/>
      <c r="G52" s="305">
        <f t="shared" si="4"/>
        <v>0</v>
      </c>
      <c r="H52" s="89"/>
      <c r="I52" s="60"/>
      <c r="J52" s="56"/>
      <c r="K52" s="56"/>
      <c r="L52" s="56"/>
      <c r="M52" s="56"/>
      <c r="N52" s="58">
        <f t="shared" si="3"/>
        <v>0</v>
      </c>
    </row>
    <row r="53" spans="1:14" ht="12.75">
      <c r="A53" s="81" t="s">
        <v>278</v>
      </c>
      <c r="B53" s="284"/>
      <c r="C53" s="285"/>
      <c r="D53" s="285"/>
      <c r="E53" s="285"/>
      <c r="F53" s="285"/>
      <c r="G53" s="305">
        <f t="shared" si="4"/>
        <v>0</v>
      </c>
      <c r="H53" s="89"/>
      <c r="I53" s="284"/>
      <c r="J53" s="285"/>
      <c r="K53" s="285"/>
      <c r="L53" s="285"/>
      <c r="M53" s="285"/>
      <c r="N53" s="58">
        <f t="shared" si="3"/>
        <v>0</v>
      </c>
    </row>
    <row r="54" spans="1:14" ht="12.75">
      <c r="A54" s="81" t="s">
        <v>279</v>
      </c>
      <c r="B54" s="284"/>
      <c r="C54" s="419"/>
      <c r="D54" s="285"/>
      <c r="E54" s="285"/>
      <c r="F54" s="285"/>
      <c r="G54" s="305">
        <f t="shared" si="4"/>
        <v>0</v>
      </c>
      <c r="H54" s="89"/>
      <c r="I54" s="284"/>
      <c r="J54" s="285"/>
      <c r="K54" s="483"/>
      <c r="L54" s="285"/>
      <c r="M54" s="285"/>
      <c r="N54" s="58">
        <f t="shared" si="3"/>
        <v>0</v>
      </c>
    </row>
    <row r="55" spans="1:14" ht="12.75">
      <c r="A55" s="81" t="s">
        <v>280</v>
      </c>
      <c r="B55" s="284"/>
      <c r="C55" s="285"/>
      <c r="D55" s="285"/>
      <c r="E55" s="285"/>
      <c r="F55" s="285"/>
      <c r="G55" s="305">
        <f t="shared" si="4"/>
        <v>0</v>
      </c>
      <c r="H55" s="89"/>
      <c r="I55" s="284"/>
      <c r="J55" s="285"/>
      <c r="K55" s="285"/>
      <c r="L55" s="285"/>
      <c r="M55" s="285"/>
      <c r="N55" s="58">
        <f t="shared" si="3"/>
        <v>0</v>
      </c>
    </row>
    <row r="56" spans="1:14" ht="12.75">
      <c r="A56" s="81" t="s">
        <v>281</v>
      </c>
      <c r="B56" s="284"/>
      <c r="C56" s="285"/>
      <c r="D56" s="285"/>
      <c r="E56" s="285"/>
      <c r="F56" s="285"/>
      <c r="G56" s="305">
        <f t="shared" si="4"/>
        <v>0</v>
      </c>
      <c r="H56" s="89"/>
      <c r="I56" s="284"/>
      <c r="J56" s="285"/>
      <c r="K56" s="285"/>
      <c r="L56" s="285"/>
      <c r="M56" s="285"/>
      <c r="N56" s="58">
        <f t="shared" si="3"/>
        <v>0</v>
      </c>
    </row>
    <row r="57" spans="1:14" ht="12.75">
      <c r="A57" s="81" t="s">
        <v>282</v>
      </c>
      <c r="B57" s="284"/>
      <c r="C57" s="285"/>
      <c r="D57" s="285"/>
      <c r="E57" s="285"/>
      <c r="F57" s="285"/>
      <c r="G57" s="305">
        <f t="shared" si="4"/>
        <v>0</v>
      </c>
      <c r="H57" s="89"/>
      <c r="I57" s="284"/>
      <c r="J57" s="285"/>
      <c r="K57" s="285"/>
      <c r="L57" s="285"/>
      <c r="M57" s="285"/>
      <c r="N57" s="58">
        <f t="shared" si="3"/>
        <v>0</v>
      </c>
    </row>
    <row r="58" spans="1:14" ht="12.75">
      <c r="A58" s="81" t="s">
        <v>283</v>
      </c>
      <c r="B58" s="284"/>
      <c r="C58" s="285"/>
      <c r="D58" s="285"/>
      <c r="E58" s="285"/>
      <c r="F58" s="285"/>
      <c r="G58" s="305">
        <f t="shared" si="4"/>
        <v>0</v>
      </c>
      <c r="H58" s="89"/>
      <c r="I58" s="284"/>
      <c r="J58" s="285"/>
      <c r="K58" s="285">
        <v>172679</v>
      </c>
      <c r="L58" s="285"/>
      <c r="M58" s="285"/>
      <c r="N58" s="58">
        <f t="shared" si="3"/>
        <v>172679</v>
      </c>
    </row>
    <row r="59" spans="1:14" ht="12.75">
      <c r="A59" s="81" t="s">
        <v>284</v>
      </c>
      <c r="B59" s="284"/>
      <c r="C59" s="285"/>
      <c r="D59" s="285"/>
      <c r="E59" s="285"/>
      <c r="F59" s="285"/>
      <c r="G59" s="305">
        <f t="shared" si="4"/>
        <v>0</v>
      </c>
      <c r="H59" s="89"/>
      <c r="I59" s="284"/>
      <c r="J59" s="285"/>
      <c r="K59" s="285">
        <v>5000</v>
      </c>
      <c r="L59" s="285"/>
      <c r="M59" s="285"/>
      <c r="N59" s="58">
        <f t="shared" si="3"/>
        <v>5000</v>
      </c>
    </row>
    <row r="60" spans="1:14" ht="12.75">
      <c r="A60" s="81" t="s">
        <v>285</v>
      </c>
      <c r="B60" s="284"/>
      <c r="C60" s="285"/>
      <c r="D60" s="285"/>
      <c r="E60" s="285"/>
      <c r="F60" s="285"/>
      <c r="G60" s="305">
        <f t="shared" si="4"/>
        <v>0</v>
      </c>
      <c r="H60" s="89"/>
      <c r="I60" s="284"/>
      <c r="J60" s="285"/>
      <c r="K60" s="285">
        <v>35000</v>
      </c>
      <c r="L60" s="285"/>
      <c r="M60" s="285"/>
      <c r="N60" s="58">
        <f t="shared" si="3"/>
        <v>35000</v>
      </c>
    </row>
    <row r="61" spans="1:14" ht="12.75">
      <c r="A61" s="81" t="s">
        <v>286</v>
      </c>
      <c r="B61" s="284"/>
      <c r="C61" s="285"/>
      <c r="D61" s="285"/>
      <c r="E61" s="285"/>
      <c r="F61" s="285"/>
      <c r="G61" s="305">
        <f t="shared" si="4"/>
        <v>0</v>
      </c>
      <c r="H61" s="89"/>
      <c r="I61" s="284"/>
      <c r="J61" s="285"/>
      <c r="K61" s="285">
        <v>400</v>
      </c>
      <c r="L61" s="285"/>
      <c r="M61" s="285"/>
      <c r="N61" s="58">
        <f t="shared" si="3"/>
        <v>400</v>
      </c>
    </row>
    <row r="62" spans="1:14" ht="12.75">
      <c r="A62" s="81" t="s">
        <v>287</v>
      </c>
      <c r="B62" s="284"/>
      <c r="C62" s="285"/>
      <c r="D62" s="285"/>
      <c r="E62" s="285"/>
      <c r="F62" s="285"/>
      <c r="G62" s="305">
        <f t="shared" si="4"/>
        <v>0</v>
      </c>
      <c r="H62" s="89"/>
      <c r="I62" s="284">
        <v>3189</v>
      </c>
      <c r="J62" s="285"/>
      <c r="K62" s="285">
        <v>11811</v>
      </c>
      <c r="L62" s="285"/>
      <c r="M62" s="285"/>
      <c r="N62" s="58">
        <f t="shared" si="3"/>
        <v>15000</v>
      </c>
    </row>
    <row r="63" spans="1:14" ht="12.75">
      <c r="A63" s="81" t="s">
        <v>288</v>
      </c>
      <c r="B63" s="284"/>
      <c r="C63" s="285"/>
      <c r="D63" s="285"/>
      <c r="E63" s="285"/>
      <c r="F63" s="285"/>
      <c r="G63" s="305">
        <f t="shared" si="4"/>
        <v>0</v>
      </c>
      <c r="H63" s="89"/>
      <c r="I63" s="284">
        <v>744</v>
      </c>
      <c r="J63" s="285"/>
      <c r="K63" s="285">
        <v>2756</v>
      </c>
      <c r="L63" s="285"/>
      <c r="M63" s="285"/>
      <c r="N63" s="58">
        <f t="shared" si="3"/>
        <v>3500</v>
      </c>
    </row>
    <row r="64" spans="1:14" ht="12.75">
      <c r="A64" s="81" t="s">
        <v>289</v>
      </c>
      <c r="B64" s="284"/>
      <c r="C64" s="285"/>
      <c r="D64" s="285"/>
      <c r="E64" s="285"/>
      <c r="F64" s="285"/>
      <c r="G64" s="305">
        <f t="shared" si="4"/>
        <v>0</v>
      </c>
      <c r="H64" s="89"/>
      <c r="I64" s="284"/>
      <c r="J64" s="285"/>
      <c r="K64" s="285">
        <v>23500</v>
      </c>
      <c r="L64" s="285"/>
      <c r="M64" s="285"/>
      <c r="N64" s="58">
        <f t="shared" si="3"/>
        <v>23500</v>
      </c>
    </row>
    <row r="65" spans="1:14" ht="12.75">
      <c r="A65" s="81" t="s">
        <v>290</v>
      </c>
      <c r="B65" s="284"/>
      <c r="C65" s="285"/>
      <c r="D65" s="285"/>
      <c r="E65" s="285"/>
      <c r="F65" s="285"/>
      <c r="G65" s="305">
        <f t="shared" si="4"/>
        <v>0</v>
      </c>
      <c r="H65" s="89"/>
      <c r="I65" s="284"/>
      <c r="J65" s="285"/>
      <c r="K65" s="285">
        <v>2000</v>
      </c>
      <c r="L65" s="285"/>
      <c r="M65" s="285"/>
      <c r="N65" s="58">
        <f t="shared" si="3"/>
        <v>2000</v>
      </c>
    </row>
    <row r="66" spans="1:14" ht="12.75">
      <c r="A66" s="81" t="s">
        <v>291</v>
      </c>
      <c r="B66" s="284"/>
      <c r="C66" s="285"/>
      <c r="D66" s="285"/>
      <c r="E66" s="285"/>
      <c r="F66" s="285"/>
      <c r="G66" s="305">
        <f t="shared" si="4"/>
        <v>0</v>
      </c>
      <c r="H66" s="89"/>
      <c r="I66" s="284"/>
      <c r="J66" s="285"/>
      <c r="K66" s="285">
        <v>1700</v>
      </c>
      <c r="L66" s="285"/>
      <c r="M66" s="285"/>
      <c r="N66" s="58">
        <f t="shared" si="3"/>
        <v>1700</v>
      </c>
    </row>
    <row r="67" spans="1:14" ht="12.75">
      <c r="A67" s="81" t="s">
        <v>292</v>
      </c>
      <c r="B67" s="284"/>
      <c r="C67" s="285"/>
      <c r="D67" s="285"/>
      <c r="E67" s="285"/>
      <c r="F67" s="285"/>
      <c r="G67" s="305">
        <f t="shared" si="4"/>
        <v>0</v>
      </c>
      <c r="H67" s="89"/>
      <c r="I67" s="284"/>
      <c r="J67" s="285"/>
      <c r="K67" s="285">
        <v>1275</v>
      </c>
      <c r="L67" s="285"/>
      <c r="M67" s="285"/>
      <c r="N67" s="58">
        <f t="shared" si="3"/>
        <v>1275</v>
      </c>
    </row>
    <row r="68" spans="1:14" ht="12.75">
      <c r="A68" s="81" t="s">
        <v>293</v>
      </c>
      <c r="B68" s="284"/>
      <c r="C68" s="285"/>
      <c r="D68" s="285"/>
      <c r="E68" s="285"/>
      <c r="F68" s="285"/>
      <c r="G68" s="305">
        <f t="shared" si="4"/>
        <v>0</v>
      </c>
      <c r="H68" s="89"/>
      <c r="I68" s="284"/>
      <c r="J68" s="285"/>
      <c r="K68" s="285">
        <v>3100</v>
      </c>
      <c r="L68" s="285"/>
      <c r="M68" s="285"/>
      <c r="N68" s="58">
        <f t="shared" si="3"/>
        <v>3100</v>
      </c>
    </row>
    <row r="69" spans="1:14" ht="12.75">
      <c r="A69" s="81" t="s">
        <v>294</v>
      </c>
      <c r="B69" s="284"/>
      <c r="C69" s="285"/>
      <c r="D69" s="285"/>
      <c r="E69" s="285"/>
      <c r="F69" s="285"/>
      <c r="G69" s="305">
        <f t="shared" si="4"/>
        <v>0</v>
      </c>
      <c r="H69" s="89"/>
      <c r="I69" s="284"/>
      <c r="J69" s="285"/>
      <c r="K69" s="285">
        <v>3035</v>
      </c>
      <c r="L69" s="285"/>
      <c r="M69" s="285"/>
      <c r="N69" s="58">
        <f t="shared" si="3"/>
        <v>3035</v>
      </c>
    </row>
    <row r="70" spans="1:14" ht="12.75">
      <c r="A70" s="81" t="s">
        <v>295</v>
      </c>
      <c r="B70" s="284"/>
      <c r="C70" s="285"/>
      <c r="D70" s="285">
        <v>2400</v>
      </c>
      <c r="E70" s="285"/>
      <c r="F70" s="285"/>
      <c r="G70" s="305">
        <f t="shared" si="4"/>
        <v>2400</v>
      </c>
      <c r="H70" s="89"/>
      <c r="I70" s="284"/>
      <c r="J70" s="285"/>
      <c r="K70" s="285">
        <v>3900</v>
      </c>
      <c r="L70" s="285"/>
      <c r="M70" s="285"/>
      <c r="N70" s="58">
        <f t="shared" si="3"/>
        <v>3900</v>
      </c>
    </row>
    <row r="71" spans="1:14" ht="12.75">
      <c r="A71" s="81" t="s">
        <v>296</v>
      </c>
      <c r="B71" s="284"/>
      <c r="C71" s="285"/>
      <c r="D71" s="285"/>
      <c r="E71" s="285"/>
      <c r="F71" s="285"/>
      <c r="G71" s="305">
        <f t="shared" si="4"/>
        <v>0</v>
      </c>
      <c r="H71" s="89"/>
      <c r="I71" s="284"/>
      <c r="J71" s="285"/>
      <c r="K71" s="450"/>
      <c r="L71" s="285"/>
      <c r="M71" s="285"/>
      <c r="N71" s="58">
        <f t="shared" si="3"/>
        <v>0</v>
      </c>
    </row>
    <row r="72" spans="1:14" ht="12.75">
      <c r="A72" s="287" t="s">
        <v>297</v>
      </c>
      <c r="B72" s="284"/>
      <c r="C72" s="285"/>
      <c r="D72" s="285"/>
      <c r="E72" s="285"/>
      <c r="F72" s="285"/>
      <c r="G72" s="305">
        <f t="shared" si="4"/>
        <v>0</v>
      </c>
      <c r="H72" s="89"/>
      <c r="I72" s="284"/>
      <c r="J72" s="285"/>
      <c r="K72" s="285"/>
      <c r="L72" s="285"/>
      <c r="M72" s="285"/>
      <c r="N72" s="58">
        <f t="shared" si="3"/>
        <v>0</v>
      </c>
    </row>
    <row r="73" spans="1:14" ht="12.75">
      <c r="A73" s="286" t="s">
        <v>298</v>
      </c>
      <c r="B73" s="284"/>
      <c r="C73" s="285"/>
      <c r="D73" s="285"/>
      <c r="E73" s="285"/>
      <c r="F73" s="285"/>
      <c r="G73" s="305">
        <f t="shared" si="4"/>
        <v>0</v>
      </c>
      <c r="H73" s="89"/>
      <c r="I73" s="284"/>
      <c r="J73" s="285"/>
      <c r="K73" s="285"/>
      <c r="L73" s="285"/>
      <c r="M73" s="285"/>
      <c r="N73" s="58">
        <f t="shared" si="3"/>
        <v>0</v>
      </c>
    </row>
    <row r="74" spans="1:14" ht="12.75">
      <c r="A74" s="81" t="s">
        <v>300</v>
      </c>
      <c r="B74" s="284"/>
      <c r="C74" s="285"/>
      <c r="D74" s="285"/>
      <c r="E74" s="285"/>
      <c r="F74" s="285"/>
      <c r="G74" s="305">
        <f t="shared" si="4"/>
        <v>0</v>
      </c>
      <c r="H74" s="89"/>
      <c r="I74" s="284"/>
      <c r="J74" s="285"/>
      <c r="K74" s="285"/>
      <c r="L74" s="285"/>
      <c r="M74" s="285"/>
      <c r="N74" s="58">
        <f t="shared" si="3"/>
        <v>0</v>
      </c>
    </row>
    <row r="75" spans="1:14" ht="12.75">
      <c r="A75" s="81" t="s">
        <v>301</v>
      </c>
      <c r="B75" s="284">
        <v>453</v>
      </c>
      <c r="C75" s="285"/>
      <c r="D75" s="285"/>
      <c r="E75" s="285"/>
      <c r="F75" s="285"/>
      <c r="G75" s="296">
        <f t="shared" si="4"/>
        <v>453</v>
      </c>
      <c r="H75" s="89"/>
      <c r="I75" s="284">
        <v>2896</v>
      </c>
      <c r="J75" s="285"/>
      <c r="K75" s="285"/>
      <c r="L75" s="285"/>
      <c r="M75" s="285"/>
      <c r="N75" s="58">
        <f t="shared" si="3"/>
        <v>2896</v>
      </c>
    </row>
    <row r="76" spans="1:14" ht="13.5" thickBot="1">
      <c r="A76" s="81" t="s">
        <v>299</v>
      </c>
      <c r="B76" s="284"/>
      <c r="C76" s="285"/>
      <c r="D76" s="285"/>
      <c r="E76" s="285"/>
      <c r="F76" s="285"/>
      <c r="G76" s="306">
        <f t="shared" si="4"/>
        <v>0</v>
      </c>
      <c r="H76" s="89"/>
      <c r="I76" s="284"/>
      <c r="J76" s="285"/>
      <c r="K76" s="285"/>
      <c r="L76" s="285"/>
      <c r="M76" s="285"/>
      <c r="N76" s="303">
        <f t="shared" si="3"/>
        <v>0</v>
      </c>
    </row>
    <row r="77" spans="1:14" ht="12.75">
      <c r="A77" s="83" t="s">
        <v>1</v>
      </c>
      <c r="B77" s="304">
        <f>SUM(B9:B12,B20:B30,B35,B39:B46,B50:B76)</f>
        <v>523771</v>
      </c>
      <c r="C77" s="304">
        <f>SUM(C9:C12,C20:C30,C35,C39:C46,C50:C76)</f>
        <v>0</v>
      </c>
      <c r="D77" s="304">
        <f>SUM(D9:D12,D19:D30,D35,D39:D46,D50:D76,D34)</f>
        <v>4200</v>
      </c>
      <c r="E77" s="304">
        <f>SUM(E9:E12,E20:E30,E35,E39:E46,E50:E76)</f>
        <v>0</v>
      </c>
      <c r="F77" s="304">
        <f>SUM(F9:F12,F20:F29,F30,F35,F39:F46,F50:F76)</f>
        <v>0</v>
      </c>
      <c r="G77" s="304">
        <f>SUM(G9:G12,G19:G30,G39:G46,G50:G57,G58:G76,G34)</f>
        <v>527971</v>
      </c>
      <c r="H77" s="304">
        <f>SUM(H9:H12,H20:H30,H39:H46,H50:H57,H58:H76)</f>
        <v>0</v>
      </c>
      <c r="I77" s="304">
        <f>SUM(I9:I12,I19:I30,I35,I39:I46,I50:I76,I34)</f>
        <v>260545</v>
      </c>
      <c r="J77" s="304">
        <f>SUM(J9:J12,J19:J30,J35,J39:J46,J50:J76)</f>
        <v>1270</v>
      </c>
      <c r="K77" s="304">
        <f>SUM(K9:K12,K19:K30,K35,K39:K46,K50:K76)</f>
        <v>266156</v>
      </c>
      <c r="L77" s="304">
        <f>SUM(L9:L12,L19:L30,L35,L39:L46,L50:L76)</f>
        <v>0</v>
      </c>
      <c r="M77" s="304">
        <f>SUM(M9:M12,M19:M30,M35,M39:M46,M50:M76)</f>
        <v>0</v>
      </c>
      <c r="N77" s="469">
        <f>SUM(N9:N12,N19:N30,N35,N39:N46,N50:N76,N34)</f>
        <v>527971</v>
      </c>
    </row>
    <row r="78" spans="1:14" ht="12.75">
      <c r="A78" s="82" t="s">
        <v>82</v>
      </c>
      <c r="B78" s="60"/>
      <c r="C78" s="56"/>
      <c r="D78" s="56"/>
      <c r="E78" s="56"/>
      <c r="F78" s="56"/>
      <c r="G78" s="58"/>
      <c r="H78" s="90"/>
      <c r="I78" s="59"/>
      <c r="J78" s="66"/>
      <c r="K78" s="468"/>
      <c r="L78" s="56"/>
      <c r="M78" s="56"/>
      <c r="N78" s="57">
        <f>SUM(I78:M78)</f>
        <v>0</v>
      </c>
    </row>
    <row r="79" spans="1:14" ht="13.5" thickBot="1">
      <c r="A79" s="470" t="s">
        <v>83</v>
      </c>
      <c r="B79" s="471">
        <f aca="true" t="shared" si="5" ref="B79:N79">B77-B78</f>
        <v>523771</v>
      </c>
      <c r="C79" s="67">
        <f t="shared" si="5"/>
        <v>0</v>
      </c>
      <c r="D79" s="67">
        <f t="shared" si="5"/>
        <v>4200</v>
      </c>
      <c r="E79" s="67">
        <f t="shared" si="5"/>
        <v>0</v>
      </c>
      <c r="F79" s="67">
        <f t="shared" si="5"/>
        <v>0</v>
      </c>
      <c r="G79" s="472">
        <f t="shared" si="5"/>
        <v>527971</v>
      </c>
      <c r="H79" s="473">
        <f t="shared" si="5"/>
        <v>0</v>
      </c>
      <c r="I79" s="471">
        <f t="shared" si="5"/>
        <v>260545</v>
      </c>
      <c r="J79" s="67">
        <f t="shared" si="5"/>
        <v>1270</v>
      </c>
      <c r="K79" s="67">
        <f t="shared" si="5"/>
        <v>266156</v>
      </c>
      <c r="L79" s="67">
        <f t="shared" si="5"/>
        <v>0</v>
      </c>
      <c r="M79" s="67">
        <f t="shared" si="5"/>
        <v>0</v>
      </c>
      <c r="N79" s="474">
        <f t="shared" si="5"/>
        <v>527971</v>
      </c>
    </row>
    <row r="80" spans="1:14" ht="12.75">
      <c r="A80" s="244"/>
      <c r="B80" s="245"/>
      <c r="C80" s="245"/>
      <c r="D80" s="245"/>
      <c r="E80" s="245"/>
      <c r="F80" s="245"/>
      <c r="G80" s="101"/>
      <c r="H80" s="101"/>
      <c r="I80" s="334"/>
      <c r="J80" s="245"/>
      <c r="K80" s="335"/>
      <c r="L80" s="334"/>
      <c r="M80" s="334"/>
      <c r="N80" s="246"/>
    </row>
    <row r="81" spans="1:14" ht="12.75">
      <c r="A81" s="244"/>
      <c r="B81" s="245"/>
      <c r="C81" s="245"/>
      <c r="D81" s="245"/>
      <c r="E81" s="245"/>
      <c r="F81" s="245"/>
      <c r="G81" s="101"/>
      <c r="H81" s="101"/>
      <c r="I81" s="245"/>
      <c r="J81" s="245"/>
      <c r="K81" s="335"/>
      <c r="L81" s="334"/>
      <c r="M81" s="334"/>
      <c r="N81" s="246"/>
    </row>
    <row r="82" spans="1:14" ht="12.75">
      <c r="A82" s="244"/>
      <c r="B82" s="245"/>
      <c r="C82" s="245"/>
      <c r="D82" s="245"/>
      <c r="E82" s="245"/>
      <c r="F82" s="245"/>
      <c r="G82" s="101"/>
      <c r="H82" s="101"/>
      <c r="I82" s="331"/>
      <c r="J82" s="245"/>
      <c r="K82" s="246"/>
      <c r="L82" s="245"/>
      <c r="M82" s="245"/>
      <c r="N82" s="246"/>
    </row>
    <row r="83" spans="1:14" ht="12.75">
      <c r="A83" s="244"/>
      <c r="B83" s="245"/>
      <c r="C83" s="245"/>
      <c r="D83" s="245"/>
      <c r="E83" s="245"/>
      <c r="F83" s="245"/>
      <c r="G83" s="101"/>
      <c r="H83" s="101"/>
      <c r="I83" s="245"/>
      <c r="J83" s="245"/>
      <c r="K83" s="246"/>
      <c r="L83" s="245"/>
      <c r="M83" s="245"/>
      <c r="N83" s="246"/>
    </row>
    <row r="84" spans="1:14" ht="12.75">
      <c r="A84" s="244"/>
      <c r="B84" s="245"/>
      <c r="C84" s="245"/>
      <c r="D84" s="245"/>
      <c r="E84" s="245"/>
      <c r="F84" s="245"/>
      <c r="G84" s="101"/>
      <c r="H84" s="101"/>
      <c r="I84" s="245"/>
      <c r="J84" s="245"/>
      <c r="K84" s="246"/>
      <c r="L84" s="245"/>
      <c r="M84" s="245"/>
      <c r="N84" s="246"/>
    </row>
    <row r="85" spans="1:14" ht="12.75">
      <c r="A85" s="244"/>
      <c r="B85" s="245"/>
      <c r="C85" s="245"/>
      <c r="D85" s="245"/>
      <c r="E85" s="245"/>
      <c r="F85" s="245"/>
      <c r="G85" s="101"/>
      <c r="H85" s="101"/>
      <c r="I85" s="245"/>
      <c r="J85" s="245"/>
      <c r="K85" s="246"/>
      <c r="L85" s="245"/>
      <c r="M85" s="245"/>
      <c r="N85" s="246"/>
    </row>
    <row r="86" spans="1:14" ht="12.75">
      <c r="A86" s="244"/>
      <c r="B86" s="245"/>
      <c r="C86" s="245"/>
      <c r="D86" s="245"/>
      <c r="E86" s="245"/>
      <c r="F86" s="245"/>
      <c r="G86" s="101"/>
      <c r="H86" s="101"/>
      <c r="I86" s="245"/>
      <c r="J86" s="245"/>
      <c r="K86" s="246"/>
      <c r="L86" s="245"/>
      <c r="M86" s="245"/>
      <c r="N86" s="246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F38"/>
  <sheetViews>
    <sheetView workbookViewId="0" topLeftCell="A13">
      <selection activeCell="E33" sqref="E33"/>
    </sheetView>
  </sheetViews>
  <sheetFormatPr defaultColWidth="9.140625" defaultRowHeight="12.75"/>
  <cols>
    <col min="1" max="1" width="63.140625" style="6" customWidth="1"/>
    <col min="2" max="2" width="12.8515625" style="6" customWidth="1"/>
    <col min="3" max="3" width="13.140625" style="336" customWidth="1"/>
    <col min="4" max="4" width="13.00390625" style="336" customWidth="1"/>
    <col min="5" max="5" width="11.8515625" style="336" customWidth="1"/>
    <col min="6" max="6" width="12.57421875" style="0" customWidth="1"/>
  </cols>
  <sheetData>
    <row r="1" spans="1:5" ht="15" customHeight="1">
      <c r="A1" s="7"/>
      <c r="B1" s="7"/>
      <c r="C1" s="11"/>
      <c r="D1"/>
      <c r="E1" s="37" t="s">
        <v>484</v>
      </c>
    </row>
    <row r="2" spans="1:6" ht="15" customHeight="1">
      <c r="A2" s="7"/>
      <c r="B2" s="7"/>
      <c r="C2" s="11"/>
      <c r="D2" s="537" t="s">
        <v>779</v>
      </c>
      <c r="E2" s="537"/>
      <c r="F2" s="537"/>
    </row>
    <row r="3" spans="1:6" ht="19.5">
      <c r="A3" s="684" t="s">
        <v>467</v>
      </c>
      <c r="B3" s="684"/>
      <c r="C3" s="684"/>
      <c r="D3" s="684"/>
      <c r="E3" s="684"/>
      <c r="F3" s="684"/>
    </row>
    <row r="4" spans="1:6" ht="19.5">
      <c r="A4" s="684" t="s">
        <v>25</v>
      </c>
      <c r="B4" s="684"/>
      <c r="C4" s="684"/>
      <c r="D4" s="684"/>
      <c r="E4" s="684"/>
      <c r="F4" s="684"/>
    </row>
    <row r="5" spans="1:6" ht="14.25" customHeight="1" thickBot="1">
      <c r="A5" s="117"/>
      <c r="B5" s="117"/>
      <c r="C5" s="49"/>
      <c r="D5" s="49"/>
      <c r="E5" s="5"/>
      <c r="F5" s="118" t="s">
        <v>0</v>
      </c>
    </row>
    <row r="6" spans="1:6" s="115" customFormat="1" ht="12.75" customHeight="1">
      <c r="A6" s="538" t="s">
        <v>19</v>
      </c>
      <c r="B6" s="540" t="s">
        <v>87</v>
      </c>
      <c r="C6" s="680" t="s">
        <v>35</v>
      </c>
      <c r="D6" s="680" t="s">
        <v>26</v>
      </c>
      <c r="E6" s="680" t="s">
        <v>88</v>
      </c>
      <c r="F6" s="682" t="s">
        <v>27</v>
      </c>
    </row>
    <row r="7" spans="1:6" s="115" customFormat="1" ht="12.75" customHeight="1" thickBot="1">
      <c r="A7" s="539"/>
      <c r="B7" s="536"/>
      <c r="C7" s="681"/>
      <c r="D7" s="681"/>
      <c r="E7" s="681"/>
      <c r="F7" s="683"/>
    </row>
    <row r="8" spans="1:6" s="96" customFormat="1" ht="15" customHeight="1">
      <c r="A8" s="119" t="s">
        <v>259</v>
      </c>
      <c r="B8" s="120"/>
      <c r="C8" s="121"/>
      <c r="D8" s="121"/>
      <c r="E8" s="121">
        <v>15240</v>
      </c>
      <c r="F8" s="122">
        <f>SUM(C8:E8)</f>
        <v>15240</v>
      </c>
    </row>
    <row r="9" spans="1:6" ht="15" customHeight="1">
      <c r="A9" s="95" t="s">
        <v>260</v>
      </c>
      <c r="B9" s="108"/>
      <c r="C9" s="123"/>
      <c r="D9" s="123"/>
      <c r="E9" s="123">
        <v>5334</v>
      </c>
      <c r="F9" s="124">
        <f>SUM(C9:E9)</f>
        <v>5334</v>
      </c>
    </row>
    <row r="10" spans="1:6" ht="15" customHeight="1">
      <c r="A10" s="300" t="s">
        <v>309</v>
      </c>
      <c r="B10" s="108"/>
      <c r="C10" s="123"/>
      <c r="D10" s="123"/>
      <c r="E10" s="123"/>
      <c r="F10" s="124"/>
    </row>
    <row r="11" spans="1:6" ht="15" customHeight="1">
      <c r="A11" s="310" t="s">
        <v>480</v>
      </c>
      <c r="B11" s="108"/>
      <c r="C11" s="123"/>
      <c r="D11" s="123"/>
      <c r="E11" s="123">
        <v>254</v>
      </c>
      <c r="F11" s="124">
        <f aca="true" t="shared" si="0" ref="F11:F36">SUM(C11:E11)</f>
        <v>254</v>
      </c>
    </row>
    <row r="12" spans="1:6" ht="15" customHeight="1">
      <c r="A12" s="95" t="s">
        <v>310</v>
      </c>
      <c r="B12" s="108"/>
      <c r="C12" s="123"/>
      <c r="D12" s="123"/>
      <c r="E12" s="123">
        <v>4013</v>
      </c>
      <c r="F12" s="124">
        <f t="shared" si="0"/>
        <v>4013</v>
      </c>
    </row>
    <row r="13" spans="1:6" ht="15" customHeight="1">
      <c r="A13" s="95" t="s">
        <v>263</v>
      </c>
      <c r="B13" s="108"/>
      <c r="C13" s="123"/>
      <c r="D13" s="123"/>
      <c r="E13" s="123"/>
      <c r="F13" s="124">
        <f t="shared" si="0"/>
        <v>0</v>
      </c>
    </row>
    <row r="14" spans="1:6" ht="15" customHeight="1">
      <c r="A14" s="95" t="s">
        <v>264</v>
      </c>
      <c r="B14" s="108"/>
      <c r="C14" s="123"/>
      <c r="D14" s="123"/>
      <c r="E14" s="123">
        <v>610</v>
      </c>
      <c r="F14" s="124">
        <f t="shared" si="0"/>
        <v>610</v>
      </c>
    </row>
    <row r="15" spans="1:6" ht="15" customHeight="1">
      <c r="A15" s="95" t="s">
        <v>265</v>
      </c>
      <c r="B15" s="108"/>
      <c r="C15" s="123"/>
      <c r="D15" s="123"/>
      <c r="E15" s="123">
        <v>7139</v>
      </c>
      <c r="F15" s="124">
        <f t="shared" si="0"/>
        <v>7139</v>
      </c>
    </row>
    <row r="16" spans="1:6" ht="15" customHeight="1">
      <c r="A16" s="95" t="s">
        <v>481</v>
      </c>
      <c r="B16" s="108"/>
      <c r="C16" s="123"/>
      <c r="D16" s="123"/>
      <c r="E16" s="123">
        <v>14990</v>
      </c>
      <c r="F16" s="124">
        <f t="shared" si="0"/>
        <v>14990</v>
      </c>
    </row>
    <row r="17" spans="1:6" ht="15" customHeight="1">
      <c r="A17" s="95" t="s">
        <v>267</v>
      </c>
      <c r="B17" s="108"/>
      <c r="C17" s="123"/>
      <c r="D17" s="123"/>
      <c r="E17" s="123"/>
      <c r="F17" s="124">
        <f t="shared" si="0"/>
        <v>0</v>
      </c>
    </row>
    <row r="18" spans="1:6" ht="15" customHeight="1">
      <c r="A18" s="95" t="s">
        <v>311</v>
      </c>
      <c r="B18" s="108"/>
      <c r="C18" s="123"/>
      <c r="D18" s="123"/>
      <c r="E18" s="123"/>
      <c r="F18" s="124">
        <f t="shared" si="0"/>
        <v>0</v>
      </c>
    </row>
    <row r="19" spans="1:6" ht="15" customHeight="1">
      <c r="A19" s="95" t="s">
        <v>312</v>
      </c>
      <c r="B19" s="108"/>
      <c r="C19" s="123"/>
      <c r="D19" s="123"/>
      <c r="E19" s="123"/>
      <c r="F19" s="124">
        <f t="shared" si="0"/>
        <v>0</v>
      </c>
    </row>
    <row r="20" spans="1:6" ht="15" customHeight="1">
      <c r="A20" s="95" t="s">
        <v>456</v>
      </c>
      <c r="B20" s="108"/>
      <c r="C20" s="123"/>
      <c r="D20" s="123"/>
      <c r="E20" s="123"/>
      <c r="F20" s="124">
        <f t="shared" si="0"/>
        <v>0</v>
      </c>
    </row>
    <row r="21" spans="1:6" ht="15" customHeight="1">
      <c r="A21" s="95" t="s">
        <v>313</v>
      </c>
      <c r="B21" s="108"/>
      <c r="C21" s="123"/>
      <c r="D21" s="123"/>
      <c r="E21" s="123">
        <v>3175</v>
      </c>
      <c r="F21" s="124">
        <f t="shared" si="0"/>
        <v>3175</v>
      </c>
    </row>
    <row r="22" spans="1:6" ht="15" customHeight="1">
      <c r="A22" s="112" t="s">
        <v>314</v>
      </c>
      <c r="B22" s="109"/>
      <c r="C22" s="123"/>
      <c r="D22" s="123"/>
      <c r="E22" s="123">
        <v>10276</v>
      </c>
      <c r="F22" s="124">
        <f t="shared" si="0"/>
        <v>10276</v>
      </c>
    </row>
    <row r="23" spans="1:6" ht="15" customHeight="1">
      <c r="A23" s="95" t="s">
        <v>17</v>
      </c>
      <c r="B23" s="108"/>
      <c r="C23" s="123"/>
      <c r="D23" s="123"/>
      <c r="E23" s="123">
        <v>31370</v>
      </c>
      <c r="F23" s="124">
        <f t="shared" si="0"/>
        <v>31370</v>
      </c>
    </row>
    <row r="24" spans="1:6" ht="15" customHeight="1">
      <c r="A24" s="95" t="s">
        <v>275</v>
      </c>
      <c r="B24" s="108"/>
      <c r="C24" s="123"/>
      <c r="D24" s="123"/>
      <c r="E24" s="123">
        <v>61821</v>
      </c>
      <c r="F24" s="124">
        <f t="shared" si="0"/>
        <v>61821</v>
      </c>
    </row>
    <row r="25" spans="1:6" ht="15" customHeight="1">
      <c r="A25" s="95" t="s">
        <v>315</v>
      </c>
      <c r="B25" s="108"/>
      <c r="C25" s="123"/>
      <c r="D25" s="123"/>
      <c r="E25" s="123">
        <v>1560</v>
      </c>
      <c r="F25" s="124">
        <f t="shared" si="0"/>
        <v>1560</v>
      </c>
    </row>
    <row r="26" spans="1:6" ht="15" customHeight="1">
      <c r="A26" s="95" t="s">
        <v>278</v>
      </c>
      <c r="B26" s="108"/>
      <c r="C26" s="123"/>
      <c r="D26" s="123"/>
      <c r="E26" s="123">
        <v>2413</v>
      </c>
      <c r="F26" s="124">
        <f t="shared" si="0"/>
        <v>2413</v>
      </c>
    </row>
    <row r="27" spans="1:6" ht="15" customHeight="1">
      <c r="A27" s="95" t="s">
        <v>279</v>
      </c>
      <c r="B27" s="108"/>
      <c r="C27" s="123"/>
      <c r="D27" s="123"/>
      <c r="E27" s="123">
        <v>3875</v>
      </c>
      <c r="F27" s="124">
        <f t="shared" si="0"/>
        <v>3875</v>
      </c>
    </row>
    <row r="28" spans="1:6" ht="15" customHeight="1">
      <c r="A28" s="95" t="s">
        <v>280</v>
      </c>
      <c r="B28" s="108"/>
      <c r="C28" s="123"/>
      <c r="D28" s="123"/>
      <c r="E28" s="123"/>
      <c r="F28" s="124">
        <f t="shared" si="0"/>
        <v>0</v>
      </c>
    </row>
    <row r="29" spans="1:6" ht="15" customHeight="1">
      <c r="A29" s="95" t="s">
        <v>281</v>
      </c>
      <c r="B29" s="108"/>
      <c r="C29" s="123"/>
      <c r="D29" s="123"/>
      <c r="E29" s="123">
        <v>1919</v>
      </c>
      <c r="F29" s="124">
        <f t="shared" si="0"/>
        <v>1919</v>
      </c>
    </row>
    <row r="30" spans="1:6" ht="15" customHeight="1">
      <c r="A30" s="95" t="s">
        <v>287</v>
      </c>
      <c r="B30" s="108"/>
      <c r="C30" s="123"/>
      <c r="D30" s="123"/>
      <c r="E30" s="123"/>
      <c r="F30" s="124">
        <f t="shared" si="0"/>
        <v>0</v>
      </c>
    </row>
    <row r="31" spans="1:6" ht="15" customHeight="1">
      <c r="A31" s="95" t="s">
        <v>288</v>
      </c>
      <c r="B31" s="108"/>
      <c r="C31" s="123"/>
      <c r="D31" s="123"/>
      <c r="E31" s="123"/>
      <c r="F31" s="124">
        <f t="shared" si="0"/>
        <v>0</v>
      </c>
    </row>
    <row r="32" spans="1:6" ht="15" customHeight="1">
      <c r="A32" s="95" t="s">
        <v>774</v>
      </c>
      <c r="B32" s="110">
        <v>99</v>
      </c>
      <c r="C32" s="125">
        <v>60602</v>
      </c>
      <c r="D32" s="125">
        <v>8182</v>
      </c>
      <c r="E32" s="125">
        <v>4157</v>
      </c>
      <c r="F32" s="124">
        <f t="shared" si="0"/>
        <v>72941</v>
      </c>
    </row>
    <row r="33" spans="1:6" s="45" customFormat="1" ht="15" customHeight="1">
      <c r="A33" s="112" t="s">
        <v>299</v>
      </c>
      <c r="B33" s="111"/>
      <c r="C33" s="126"/>
      <c r="D33" s="126"/>
      <c r="E33" s="126"/>
      <c r="F33" s="127">
        <f t="shared" si="0"/>
        <v>0</v>
      </c>
    </row>
    <row r="34" spans="1:6" s="45" customFormat="1" ht="15" customHeight="1">
      <c r="A34" s="112" t="s">
        <v>316</v>
      </c>
      <c r="B34" s="111"/>
      <c r="C34" s="485"/>
      <c r="D34" s="126"/>
      <c r="E34" s="126"/>
      <c r="F34" s="127">
        <f t="shared" si="0"/>
        <v>0</v>
      </c>
    </row>
    <row r="35" spans="1:6" ht="15" customHeight="1">
      <c r="A35" s="95"/>
      <c r="B35" s="108"/>
      <c r="C35" s="123"/>
      <c r="D35" s="123"/>
      <c r="E35" s="123"/>
      <c r="F35" s="124">
        <f t="shared" si="0"/>
        <v>0</v>
      </c>
    </row>
    <row r="36" spans="1:6" ht="15" customHeight="1" thickBot="1">
      <c r="A36" s="113"/>
      <c r="B36" s="114"/>
      <c r="C36" s="128"/>
      <c r="D36" s="128"/>
      <c r="E36" s="128"/>
      <c r="F36" s="129">
        <f t="shared" si="0"/>
        <v>0</v>
      </c>
    </row>
    <row r="37" spans="1:6" s="103" customFormat="1" ht="17.25" customHeight="1" thickBot="1">
      <c r="A37" s="102" t="s">
        <v>1</v>
      </c>
      <c r="B37" s="116">
        <f>SUM(B8:B36)</f>
        <v>99</v>
      </c>
      <c r="C37" s="130">
        <f>SUM(C8:C36)</f>
        <v>60602</v>
      </c>
      <c r="D37" s="130">
        <f>SUM(D8:D36)</f>
        <v>8182</v>
      </c>
      <c r="E37" s="130">
        <f>SUM(E8:E36)</f>
        <v>168146</v>
      </c>
      <c r="F37" s="130">
        <f>SUM(F8:F36)</f>
        <v>236930</v>
      </c>
    </row>
    <row r="38" spans="1:5" ht="15.75">
      <c r="A38" s="7"/>
      <c r="B38" s="7"/>
      <c r="C38" s="11"/>
      <c r="D38" s="11"/>
      <c r="E38" s="11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3">
    <pageSetUpPr fitToPage="1"/>
  </sheetPr>
  <dimension ref="A1:F38"/>
  <sheetViews>
    <sheetView workbookViewId="0" topLeftCell="A1">
      <selection activeCell="A2" sqref="A2"/>
    </sheetView>
  </sheetViews>
  <sheetFormatPr defaultColWidth="9.140625" defaultRowHeight="12.75"/>
  <cols>
    <col min="1" max="1" width="63.140625" style="6" customWidth="1"/>
    <col min="2" max="2" width="12.8515625" style="6" customWidth="1"/>
    <col min="3" max="3" width="13.140625" style="336" customWidth="1"/>
    <col min="4" max="4" width="13.00390625" style="336" customWidth="1"/>
    <col min="5" max="5" width="11.8515625" style="336" customWidth="1"/>
    <col min="6" max="6" width="12.57421875" style="0" customWidth="1"/>
  </cols>
  <sheetData>
    <row r="1" spans="1:5" ht="15" customHeight="1">
      <c r="A1" s="7"/>
      <c r="B1" s="7"/>
      <c r="C1" s="11"/>
      <c r="D1"/>
      <c r="E1" s="37" t="s">
        <v>485</v>
      </c>
    </row>
    <row r="2" spans="1:6" ht="15" customHeight="1">
      <c r="A2" s="7"/>
      <c r="B2" s="7"/>
      <c r="C2" s="11"/>
      <c r="D2" s="537" t="s">
        <v>780</v>
      </c>
      <c r="E2" s="537"/>
      <c r="F2" s="537"/>
    </row>
    <row r="3" spans="1:6" ht="19.5">
      <c r="A3" s="684" t="s">
        <v>474</v>
      </c>
      <c r="B3" s="684"/>
      <c r="C3" s="684"/>
      <c r="D3" s="684"/>
      <c r="E3" s="684"/>
      <c r="F3" s="684"/>
    </row>
    <row r="4" spans="1:6" ht="19.5">
      <c r="A4" s="684" t="s">
        <v>25</v>
      </c>
      <c r="B4" s="684"/>
      <c r="C4" s="684"/>
      <c r="D4" s="684"/>
      <c r="E4" s="684"/>
      <c r="F4" s="684"/>
    </row>
    <row r="5" spans="1:6" ht="14.25" customHeight="1" thickBot="1">
      <c r="A5" s="117"/>
      <c r="B5" s="117"/>
      <c r="C5" s="49"/>
      <c r="D5" s="49"/>
      <c r="E5" s="5"/>
      <c r="F5" s="118" t="s">
        <v>0</v>
      </c>
    </row>
    <row r="6" spans="1:6" s="115" customFormat="1" ht="12.75" customHeight="1">
      <c r="A6" s="538" t="s">
        <v>19</v>
      </c>
      <c r="B6" s="540" t="s">
        <v>87</v>
      </c>
      <c r="C6" s="680" t="s">
        <v>35</v>
      </c>
      <c r="D6" s="680" t="s">
        <v>26</v>
      </c>
      <c r="E6" s="680" t="s">
        <v>88</v>
      </c>
      <c r="F6" s="682" t="s">
        <v>27</v>
      </c>
    </row>
    <row r="7" spans="1:6" s="115" customFormat="1" ht="12.75" customHeight="1" thickBot="1">
      <c r="A7" s="539"/>
      <c r="B7" s="536"/>
      <c r="C7" s="681"/>
      <c r="D7" s="681"/>
      <c r="E7" s="681"/>
      <c r="F7" s="683"/>
    </row>
    <row r="8" spans="1:6" s="96" customFormat="1" ht="15" customHeight="1">
      <c r="A8" s="119" t="s">
        <v>259</v>
      </c>
      <c r="B8" s="120"/>
      <c r="C8" s="121"/>
      <c r="D8" s="121"/>
      <c r="E8" s="121"/>
      <c r="F8" s="122">
        <f>SUM(C8:E8)</f>
        <v>0</v>
      </c>
    </row>
    <row r="9" spans="1:6" ht="15" customHeight="1">
      <c r="A9" s="95" t="s">
        <v>260</v>
      </c>
      <c r="B9" s="108"/>
      <c r="C9" s="123"/>
      <c r="D9" s="123"/>
      <c r="E9" s="123"/>
      <c r="F9" s="124">
        <f>SUM(C9:E9)</f>
        <v>0</v>
      </c>
    </row>
    <row r="10" spans="1:6" ht="15" customHeight="1">
      <c r="A10" s="300" t="s">
        <v>309</v>
      </c>
      <c r="B10" s="108"/>
      <c r="C10" s="123"/>
      <c r="D10" s="123"/>
      <c r="E10" s="123"/>
      <c r="F10" s="124"/>
    </row>
    <row r="11" spans="1:6" ht="15" customHeight="1">
      <c r="A11" s="310" t="s">
        <v>323</v>
      </c>
      <c r="B11" s="108"/>
      <c r="C11" s="123"/>
      <c r="D11" s="123"/>
      <c r="E11" s="123"/>
      <c r="F11" s="124">
        <f aca="true" t="shared" si="0" ref="F11:F36">SUM(C11:E11)</f>
        <v>0</v>
      </c>
    </row>
    <row r="12" spans="1:6" ht="15" customHeight="1">
      <c r="A12" s="95" t="s">
        <v>310</v>
      </c>
      <c r="B12" s="108"/>
      <c r="C12" s="123"/>
      <c r="D12" s="123"/>
      <c r="E12" s="475"/>
      <c r="F12" s="124">
        <f t="shared" si="0"/>
        <v>0</v>
      </c>
    </row>
    <row r="13" spans="1:6" ht="15" customHeight="1">
      <c r="A13" s="95" t="s">
        <v>263</v>
      </c>
      <c r="B13" s="108"/>
      <c r="C13" s="123">
        <v>120</v>
      </c>
      <c r="D13" s="123">
        <v>32</v>
      </c>
      <c r="E13" s="123">
        <v>2570</v>
      </c>
      <c r="F13" s="124">
        <f t="shared" si="0"/>
        <v>2722</v>
      </c>
    </row>
    <row r="14" spans="1:6" ht="15" customHeight="1">
      <c r="A14" s="95" t="s">
        <v>264</v>
      </c>
      <c r="B14" s="108"/>
      <c r="C14" s="123"/>
      <c r="D14" s="123"/>
      <c r="E14" s="123"/>
      <c r="F14" s="124">
        <f t="shared" si="0"/>
        <v>0</v>
      </c>
    </row>
    <row r="15" spans="1:6" ht="15" customHeight="1">
      <c r="A15" s="95" t="s">
        <v>265</v>
      </c>
      <c r="B15" s="108"/>
      <c r="C15" s="123"/>
      <c r="D15" s="123"/>
      <c r="E15" s="123"/>
      <c r="F15" s="124">
        <f t="shared" si="0"/>
        <v>0</v>
      </c>
    </row>
    <row r="16" spans="1:6" ht="15" customHeight="1">
      <c r="A16" s="95" t="s">
        <v>266</v>
      </c>
      <c r="B16" s="108"/>
      <c r="C16" s="123">
        <v>3326</v>
      </c>
      <c r="D16" s="123">
        <v>817</v>
      </c>
      <c r="E16" s="123">
        <v>480</v>
      </c>
      <c r="F16" s="124">
        <f t="shared" si="0"/>
        <v>4623</v>
      </c>
    </row>
    <row r="17" spans="1:6" ht="15" customHeight="1">
      <c r="A17" s="95" t="s">
        <v>267</v>
      </c>
      <c r="B17" s="108">
        <v>14</v>
      </c>
      <c r="C17" s="123">
        <v>25983</v>
      </c>
      <c r="D17" s="123">
        <v>6725</v>
      </c>
      <c r="E17" s="123">
        <v>385</v>
      </c>
      <c r="F17" s="124">
        <f t="shared" si="0"/>
        <v>33093</v>
      </c>
    </row>
    <row r="18" spans="1:6" ht="15" customHeight="1">
      <c r="A18" s="95" t="s">
        <v>311</v>
      </c>
      <c r="B18" s="108">
        <v>53</v>
      </c>
      <c r="C18" s="123">
        <v>117996</v>
      </c>
      <c r="D18" s="123">
        <v>30570</v>
      </c>
      <c r="E18" s="123">
        <v>64712</v>
      </c>
      <c r="F18" s="124">
        <f t="shared" si="0"/>
        <v>213278</v>
      </c>
    </row>
    <row r="19" spans="1:6" ht="15" customHeight="1">
      <c r="A19" s="95" t="s">
        <v>312</v>
      </c>
      <c r="B19" s="108"/>
      <c r="C19" s="123"/>
      <c r="D19" s="123"/>
      <c r="E19" s="123"/>
      <c r="F19" s="124">
        <f t="shared" si="0"/>
        <v>0</v>
      </c>
    </row>
    <row r="20" spans="1:6" ht="15" customHeight="1">
      <c r="A20" s="95" t="s">
        <v>456</v>
      </c>
      <c r="B20" s="108"/>
      <c r="C20" s="123"/>
      <c r="D20" s="123"/>
      <c r="E20" s="123"/>
      <c r="F20" s="124">
        <f t="shared" si="0"/>
        <v>0</v>
      </c>
    </row>
    <row r="21" spans="1:6" ht="15" customHeight="1">
      <c r="A21" s="95" t="s">
        <v>313</v>
      </c>
      <c r="B21" s="108"/>
      <c r="C21" s="123"/>
      <c r="D21" s="123"/>
      <c r="E21" s="123"/>
      <c r="F21" s="124">
        <f t="shared" si="0"/>
        <v>0</v>
      </c>
    </row>
    <row r="22" spans="1:6" ht="15" customHeight="1">
      <c r="A22" s="112" t="s">
        <v>314</v>
      </c>
      <c r="B22" s="109"/>
      <c r="C22" s="123"/>
      <c r="D22" s="123"/>
      <c r="E22" s="123"/>
      <c r="F22" s="124">
        <f t="shared" si="0"/>
        <v>0</v>
      </c>
    </row>
    <row r="23" spans="1:6" ht="15" customHeight="1">
      <c r="A23" s="95" t="s">
        <v>17</v>
      </c>
      <c r="B23" s="108"/>
      <c r="C23" s="123"/>
      <c r="D23" s="123"/>
      <c r="E23" s="123"/>
      <c r="F23" s="124">
        <f t="shared" si="0"/>
        <v>0</v>
      </c>
    </row>
    <row r="24" spans="1:6" ht="15" customHeight="1">
      <c r="A24" s="95" t="s">
        <v>275</v>
      </c>
      <c r="B24" s="108"/>
      <c r="C24" s="123"/>
      <c r="D24" s="123"/>
      <c r="E24" s="123"/>
      <c r="F24" s="124">
        <f t="shared" si="0"/>
        <v>0</v>
      </c>
    </row>
    <row r="25" spans="1:6" ht="15" customHeight="1">
      <c r="A25" s="95" t="s">
        <v>315</v>
      </c>
      <c r="B25" s="108"/>
      <c r="C25" s="123"/>
      <c r="D25" s="123"/>
      <c r="E25" s="123"/>
      <c r="F25" s="124">
        <f t="shared" si="0"/>
        <v>0</v>
      </c>
    </row>
    <row r="26" spans="1:6" ht="15" customHeight="1">
      <c r="A26" s="95" t="s">
        <v>278</v>
      </c>
      <c r="B26" s="108"/>
      <c r="C26" s="123"/>
      <c r="D26" s="123"/>
      <c r="E26" s="123"/>
      <c r="F26" s="124">
        <f t="shared" si="0"/>
        <v>0</v>
      </c>
    </row>
    <row r="27" spans="1:6" ht="15" customHeight="1">
      <c r="A27" s="95" t="s">
        <v>279</v>
      </c>
      <c r="B27" s="108"/>
      <c r="C27" s="123"/>
      <c r="D27" s="123"/>
      <c r="E27" s="123"/>
      <c r="F27" s="124">
        <f t="shared" si="0"/>
        <v>0</v>
      </c>
    </row>
    <row r="28" spans="1:6" ht="15" customHeight="1">
      <c r="A28" s="95" t="s">
        <v>280</v>
      </c>
      <c r="B28" s="108"/>
      <c r="C28" s="123"/>
      <c r="D28" s="123"/>
      <c r="E28" s="123"/>
      <c r="F28" s="124">
        <f t="shared" si="0"/>
        <v>0</v>
      </c>
    </row>
    <row r="29" spans="1:6" ht="15" customHeight="1">
      <c r="A29" s="95" t="s">
        <v>281</v>
      </c>
      <c r="B29" s="108"/>
      <c r="C29" s="123"/>
      <c r="D29" s="123"/>
      <c r="E29" s="123"/>
      <c r="F29" s="124">
        <f t="shared" si="0"/>
        <v>0</v>
      </c>
    </row>
    <row r="30" spans="1:6" ht="15" customHeight="1">
      <c r="A30" s="95" t="s">
        <v>287</v>
      </c>
      <c r="B30" s="108"/>
      <c r="C30" s="123"/>
      <c r="D30" s="123">
        <v>3189</v>
      </c>
      <c r="E30" s="123"/>
      <c r="F30" s="124">
        <f t="shared" si="0"/>
        <v>3189</v>
      </c>
    </row>
    <row r="31" spans="1:6" ht="15" customHeight="1">
      <c r="A31" s="95" t="s">
        <v>288</v>
      </c>
      <c r="B31" s="108"/>
      <c r="C31" s="123"/>
      <c r="D31" s="123">
        <v>744</v>
      </c>
      <c r="E31" s="123"/>
      <c r="F31" s="124">
        <f t="shared" si="0"/>
        <v>744</v>
      </c>
    </row>
    <row r="32" spans="1:6" ht="15" customHeight="1">
      <c r="A32" s="95" t="s">
        <v>298</v>
      </c>
      <c r="B32" s="110"/>
      <c r="C32" s="125"/>
      <c r="D32" s="125"/>
      <c r="E32" s="125"/>
      <c r="F32" s="124">
        <f t="shared" si="0"/>
        <v>0</v>
      </c>
    </row>
    <row r="33" spans="1:6" s="45" customFormat="1" ht="15" customHeight="1">
      <c r="A33" s="112" t="s">
        <v>299</v>
      </c>
      <c r="B33" s="111"/>
      <c r="C33" s="126"/>
      <c r="D33" s="126"/>
      <c r="E33" s="126"/>
      <c r="F33" s="127">
        <f t="shared" si="0"/>
        <v>0</v>
      </c>
    </row>
    <row r="34" spans="1:6" s="45" customFormat="1" ht="15" customHeight="1">
      <c r="A34" s="112" t="s">
        <v>316</v>
      </c>
      <c r="B34" s="111"/>
      <c r="C34" s="126">
        <v>324</v>
      </c>
      <c r="D34" s="126">
        <v>88</v>
      </c>
      <c r="E34" s="126">
        <v>2484</v>
      </c>
      <c r="F34" s="127">
        <f t="shared" si="0"/>
        <v>2896</v>
      </c>
    </row>
    <row r="35" spans="1:6" ht="15" customHeight="1">
      <c r="A35" s="95"/>
      <c r="B35" s="108"/>
      <c r="C35" s="123"/>
      <c r="D35" s="123"/>
      <c r="E35" s="123"/>
      <c r="F35" s="124">
        <f t="shared" si="0"/>
        <v>0</v>
      </c>
    </row>
    <row r="36" spans="1:6" ht="15" customHeight="1" thickBot="1">
      <c r="A36" s="113"/>
      <c r="B36" s="114"/>
      <c r="C36" s="128"/>
      <c r="D36" s="128"/>
      <c r="E36" s="128"/>
      <c r="F36" s="129">
        <f t="shared" si="0"/>
        <v>0</v>
      </c>
    </row>
    <row r="37" spans="1:6" s="103" customFormat="1" ht="17.25" customHeight="1" thickBot="1">
      <c r="A37" s="102" t="s">
        <v>1</v>
      </c>
      <c r="B37" s="116">
        <f>SUM(B8:B36)</f>
        <v>67</v>
      </c>
      <c r="C37" s="130">
        <f>SUM(C8:C36)</f>
        <v>147749</v>
      </c>
      <c r="D37" s="130">
        <f>SUM(D8:D36)</f>
        <v>42165</v>
      </c>
      <c r="E37" s="130">
        <f>SUM(E8:E36)</f>
        <v>70631</v>
      </c>
      <c r="F37" s="130">
        <f>SUM(F8:F36)</f>
        <v>260545</v>
      </c>
    </row>
    <row r="38" spans="1:5" ht="15.75">
      <c r="A38" s="7"/>
      <c r="B38" s="7"/>
      <c r="C38" s="11"/>
      <c r="D38" s="11"/>
      <c r="E38" s="11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7"/>
  <dimension ref="A1:E93"/>
  <sheetViews>
    <sheetView workbookViewId="0" topLeftCell="A1">
      <selection activeCell="A2" sqref="A2:E2"/>
    </sheetView>
  </sheetViews>
  <sheetFormatPr defaultColWidth="9.140625" defaultRowHeight="12.75"/>
  <cols>
    <col min="1" max="1" width="4.421875" style="212" customWidth="1"/>
    <col min="2" max="2" width="5.8515625" style="212" customWidth="1"/>
    <col min="3" max="3" width="54.8515625" style="212" customWidth="1"/>
    <col min="4" max="4" width="14.140625" style="212" customWidth="1"/>
    <col min="5" max="5" width="14.57421875" style="212" customWidth="1"/>
    <col min="6" max="16384" width="10.28125" style="212" customWidth="1"/>
  </cols>
  <sheetData>
    <row r="1" spans="3:5" s="206" customFormat="1" ht="27.75" customHeight="1">
      <c r="C1" s="689" t="s">
        <v>781</v>
      </c>
      <c r="D1" s="690"/>
      <c r="E1" s="690"/>
    </row>
    <row r="2" spans="1:5" s="208" customFormat="1" ht="46.5" customHeight="1">
      <c r="A2" s="691" t="s">
        <v>132</v>
      </c>
      <c r="B2" s="692"/>
      <c r="C2" s="692"/>
      <c r="D2" s="692"/>
      <c r="E2" s="692"/>
    </row>
    <row r="3" s="206" customFormat="1" ht="36" customHeight="1" thickBot="1">
      <c r="E3" s="207" t="s">
        <v>133</v>
      </c>
    </row>
    <row r="4" spans="1:5" s="209" customFormat="1" ht="12.75" customHeight="1">
      <c r="A4" s="693" t="s">
        <v>134</v>
      </c>
      <c r="B4" s="685" t="s">
        <v>135</v>
      </c>
      <c r="C4" s="685"/>
      <c r="D4" s="696" t="s">
        <v>472</v>
      </c>
      <c r="E4" s="697"/>
    </row>
    <row r="5" spans="1:5" s="209" customFormat="1" ht="12.75">
      <c r="A5" s="694"/>
      <c r="B5" s="695"/>
      <c r="C5" s="695"/>
      <c r="D5" s="698"/>
      <c r="E5" s="699"/>
    </row>
    <row r="6" spans="1:5" ht="15" customHeight="1">
      <c r="A6" s="210" t="s">
        <v>136</v>
      </c>
      <c r="B6" s="211" t="s">
        <v>137</v>
      </c>
      <c r="C6" s="211"/>
      <c r="D6" s="253"/>
      <c r="E6" s="258"/>
    </row>
    <row r="7" spans="1:5" ht="15" customHeight="1">
      <c r="A7" s="213" t="s">
        <v>138</v>
      </c>
      <c r="B7" s="214"/>
      <c r="C7" s="215" t="s">
        <v>139</v>
      </c>
      <c r="D7" s="214"/>
      <c r="E7" s="258"/>
    </row>
    <row r="8" spans="1:5" ht="15" customHeight="1">
      <c r="A8" s="213" t="s">
        <v>140</v>
      </c>
      <c r="B8" s="214"/>
      <c r="C8" s="215" t="s">
        <v>141</v>
      </c>
      <c r="D8" s="214"/>
      <c r="E8" s="259"/>
    </row>
    <row r="9" spans="1:5" ht="15" customHeight="1">
      <c r="A9" s="213" t="s">
        <v>142</v>
      </c>
      <c r="B9" s="214"/>
      <c r="C9" s="215" t="s">
        <v>143</v>
      </c>
      <c r="D9" s="214"/>
      <c r="E9" s="260"/>
    </row>
    <row r="10" spans="1:5" ht="15" customHeight="1">
      <c r="A10" s="216" t="s">
        <v>144</v>
      </c>
      <c r="B10" s="217"/>
      <c r="C10" s="218" t="s">
        <v>145</v>
      </c>
      <c r="D10" s="217"/>
      <c r="E10" s="261"/>
    </row>
    <row r="11" spans="1:5" ht="15" customHeight="1">
      <c r="A11" s="219" t="s">
        <v>146</v>
      </c>
      <c r="B11" s="217"/>
      <c r="C11" s="218" t="s">
        <v>147</v>
      </c>
      <c r="D11" s="217"/>
      <c r="E11" s="262"/>
    </row>
    <row r="12" spans="1:5" ht="15" customHeight="1">
      <c r="A12" s="220"/>
      <c r="B12" s="221"/>
      <c r="C12" s="222" t="s">
        <v>148</v>
      </c>
      <c r="D12" s="221"/>
      <c r="E12" s="263"/>
    </row>
    <row r="13" spans="1:5" ht="15" customHeight="1">
      <c r="A13" s="219" t="s">
        <v>149</v>
      </c>
      <c r="B13" s="217"/>
      <c r="C13" s="218" t="s">
        <v>150</v>
      </c>
      <c r="D13" s="217"/>
      <c r="E13" s="262"/>
    </row>
    <row r="14" spans="1:5" ht="15" customHeight="1">
      <c r="A14" s="213" t="s">
        <v>151</v>
      </c>
      <c r="B14" s="214"/>
      <c r="C14" s="215" t="s">
        <v>152</v>
      </c>
      <c r="D14" s="214"/>
      <c r="E14" s="258"/>
    </row>
    <row r="15" spans="1:5" ht="15" customHeight="1">
      <c r="A15" s="223" t="s">
        <v>153</v>
      </c>
      <c r="B15" s="224" t="s">
        <v>154</v>
      </c>
      <c r="C15" s="225"/>
      <c r="D15" s="224"/>
      <c r="E15" s="262"/>
    </row>
    <row r="16" spans="1:5" ht="15" customHeight="1">
      <c r="A16" s="223"/>
      <c r="B16" s="224" t="s">
        <v>155</v>
      </c>
      <c r="C16" s="225"/>
      <c r="D16" s="224"/>
      <c r="E16" s="262"/>
    </row>
    <row r="17" spans="1:5" ht="15" customHeight="1">
      <c r="A17" s="210" t="s">
        <v>156</v>
      </c>
      <c r="B17" s="211" t="s">
        <v>157</v>
      </c>
      <c r="C17" s="211"/>
      <c r="D17" s="253"/>
      <c r="E17" s="258"/>
    </row>
    <row r="18" spans="1:5" ht="15" customHeight="1">
      <c r="A18" s="210" t="s">
        <v>158</v>
      </c>
      <c r="B18" s="211" t="s">
        <v>159</v>
      </c>
      <c r="C18" s="211"/>
      <c r="D18" s="253"/>
      <c r="E18" s="341">
        <v>42033</v>
      </c>
    </row>
    <row r="19" spans="1:5" ht="15" customHeight="1">
      <c r="A19" s="213" t="s">
        <v>160</v>
      </c>
      <c r="B19" s="214" t="s">
        <v>161</v>
      </c>
      <c r="C19" s="215" t="s">
        <v>162</v>
      </c>
      <c r="D19" s="214"/>
      <c r="E19" s="258"/>
    </row>
    <row r="20" spans="1:5" ht="15" customHeight="1">
      <c r="A20" s="210" t="s">
        <v>163</v>
      </c>
      <c r="B20" s="211" t="s">
        <v>164</v>
      </c>
      <c r="C20" s="211"/>
      <c r="D20" s="253"/>
      <c r="E20" s="258">
        <v>30000</v>
      </c>
    </row>
    <row r="21" spans="1:5" ht="15" customHeight="1">
      <c r="A21" s="210" t="s">
        <v>165</v>
      </c>
      <c r="B21" s="211" t="s">
        <v>503</v>
      </c>
      <c r="C21" s="211"/>
      <c r="D21" s="253"/>
      <c r="E21" s="258">
        <v>29745</v>
      </c>
    </row>
    <row r="22" spans="1:5" ht="15" customHeight="1">
      <c r="A22" s="210" t="s">
        <v>166</v>
      </c>
      <c r="B22" s="211" t="s">
        <v>167</v>
      </c>
      <c r="C22" s="211"/>
      <c r="D22" s="253"/>
      <c r="E22" s="258">
        <v>5000</v>
      </c>
    </row>
    <row r="23" spans="1:5" ht="15" customHeight="1">
      <c r="A23" s="213" t="s">
        <v>168</v>
      </c>
      <c r="B23" s="214" t="s">
        <v>161</v>
      </c>
      <c r="C23" s="215" t="s">
        <v>169</v>
      </c>
      <c r="D23" s="214"/>
      <c r="E23" s="258"/>
    </row>
    <row r="24" spans="1:5" ht="15" customHeight="1">
      <c r="A24" s="210" t="s">
        <v>170</v>
      </c>
      <c r="B24" s="211" t="s">
        <v>171</v>
      </c>
      <c r="C24" s="211"/>
      <c r="D24" s="253"/>
      <c r="E24" s="258"/>
    </row>
    <row r="25" spans="1:5" ht="15" customHeight="1">
      <c r="A25" s="210" t="s">
        <v>172</v>
      </c>
      <c r="B25" s="211" t="s">
        <v>173</v>
      </c>
      <c r="C25" s="211"/>
      <c r="D25" s="253"/>
      <c r="E25" s="341">
        <v>16900</v>
      </c>
    </row>
    <row r="26" spans="1:5" ht="15" customHeight="1">
      <c r="A26" s="219" t="s">
        <v>174</v>
      </c>
      <c r="B26" s="217" t="s">
        <v>161</v>
      </c>
      <c r="C26" s="218" t="s">
        <v>317</v>
      </c>
      <c r="D26" s="217"/>
      <c r="E26" s="262"/>
    </row>
    <row r="27" spans="1:5" ht="15" customHeight="1">
      <c r="A27" s="213" t="s">
        <v>175</v>
      </c>
      <c r="B27" s="214"/>
      <c r="C27" s="215" t="s">
        <v>176</v>
      </c>
      <c r="D27" s="214"/>
      <c r="E27" s="258"/>
    </row>
    <row r="28" spans="1:5" ht="15" customHeight="1">
      <c r="A28" s="210" t="s">
        <v>177</v>
      </c>
      <c r="B28" s="211" t="s">
        <v>178</v>
      </c>
      <c r="C28" s="211"/>
      <c r="D28" s="253"/>
      <c r="E28" s="258">
        <v>1445</v>
      </c>
    </row>
    <row r="29" spans="1:5" ht="15" customHeight="1">
      <c r="A29" s="210" t="s">
        <v>179</v>
      </c>
      <c r="B29" s="211" t="s">
        <v>180</v>
      </c>
      <c r="C29" s="211"/>
      <c r="D29" s="253"/>
      <c r="E29" s="258"/>
    </row>
    <row r="30" spans="1:5" ht="15" customHeight="1">
      <c r="A30" s="223" t="s">
        <v>181</v>
      </c>
      <c r="B30" s="224" t="s">
        <v>182</v>
      </c>
      <c r="C30" s="225"/>
      <c r="D30" s="224"/>
      <c r="E30" s="262"/>
    </row>
    <row r="31" spans="1:5" ht="15" customHeight="1">
      <c r="A31" s="226"/>
      <c r="B31" s="227" t="s">
        <v>183</v>
      </c>
      <c r="C31" s="228"/>
      <c r="D31" s="227"/>
      <c r="E31" s="263"/>
    </row>
    <row r="32" spans="1:5" ht="15" customHeight="1">
      <c r="A32" s="210" t="s">
        <v>184</v>
      </c>
      <c r="B32" s="211" t="s">
        <v>185</v>
      </c>
      <c r="C32" s="211"/>
      <c r="D32" s="253"/>
      <c r="E32" s="341"/>
    </row>
    <row r="33" spans="1:5" ht="15" customHeight="1">
      <c r="A33" s="223" t="s">
        <v>186</v>
      </c>
      <c r="B33" s="224" t="s">
        <v>187</v>
      </c>
      <c r="C33" s="225"/>
      <c r="D33" s="224"/>
      <c r="E33" s="262"/>
    </row>
    <row r="34" spans="1:5" ht="15" customHeight="1">
      <c r="A34" s="226"/>
      <c r="B34" s="227" t="s">
        <v>188</v>
      </c>
      <c r="C34" s="228"/>
      <c r="D34" s="227"/>
      <c r="E34" s="263"/>
    </row>
    <row r="35" spans="1:5" ht="15" customHeight="1">
      <c r="A35" s="223" t="s">
        <v>189</v>
      </c>
      <c r="B35" s="224" t="s">
        <v>190</v>
      </c>
      <c r="C35" s="225"/>
      <c r="D35" s="224"/>
      <c r="E35" s="264">
        <f>SUM(E6,E15:E18,E20:E22,E24:E25,E28:E29,E30:E33)</f>
        <v>125123</v>
      </c>
    </row>
    <row r="36" spans="1:5" ht="15" customHeight="1">
      <c r="A36" s="226"/>
      <c r="B36" s="227" t="s">
        <v>191</v>
      </c>
      <c r="C36" s="228"/>
      <c r="D36" s="227"/>
      <c r="E36" s="263"/>
    </row>
    <row r="37" spans="1:5" ht="15" customHeight="1">
      <c r="A37" s="213" t="s">
        <v>192</v>
      </c>
      <c r="B37" s="214" t="s">
        <v>161</v>
      </c>
      <c r="C37" s="215" t="s">
        <v>193</v>
      </c>
      <c r="D37" s="214"/>
      <c r="E37" s="260">
        <f>E35-E60</f>
        <v>795</v>
      </c>
    </row>
    <row r="38" spans="1:5" ht="15" customHeight="1" thickBot="1">
      <c r="A38" s="229"/>
      <c r="B38" s="230" t="s">
        <v>194</v>
      </c>
      <c r="C38" s="230"/>
      <c r="D38" s="254"/>
      <c r="E38" s="265"/>
    </row>
    <row r="39" spans="1:5" ht="195.75" customHeight="1">
      <c r="A39" s="231"/>
      <c r="B39" s="232"/>
      <c r="C39" s="232"/>
      <c r="D39" s="232"/>
      <c r="E39" s="232"/>
    </row>
    <row r="40" s="234" customFormat="1" ht="57" customHeight="1" thickBot="1">
      <c r="A40" s="233"/>
    </row>
    <row r="41" spans="1:5" s="234" customFormat="1" ht="12">
      <c r="A41" s="693" t="s">
        <v>134</v>
      </c>
      <c r="B41" s="685" t="s">
        <v>195</v>
      </c>
      <c r="C41" s="685"/>
      <c r="D41" s="696" t="s">
        <v>472</v>
      </c>
      <c r="E41" s="697"/>
    </row>
    <row r="42" spans="1:5" s="234" customFormat="1" ht="12.75" thickBot="1">
      <c r="A42" s="702"/>
      <c r="B42" s="686"/>
      <c r="C42" s="686"/>
      <c r="D42" s="700"/>
      <c r="E42" s="701"/>
    </row>
    <row r="43" spans="1:5" ht="15" customHeight="1">
      <c r="A43" s="247" t="s">
        <v>223</v>
      </c>
      <c r="B43" s="235" t="s">
        <v>212</v>
      </c>
      <c r="C43" s="235"/>
      <c r="D43" s="255"/>
      <c r="E43" s="476"/>
    </row>
    <row r="44" spans="1:5" ht="15" customHeight="1">
      <c r="A44" s="213" t="s">
        <v>224</v>
      </c>
      <c r="B44" s="236" t="s">
        <v>161</v>
      </c>
      <c r="C44" s="236" t="s">
        <v>196</v>
      </c>
      <c r="D44" s="214"/>
      <c r="E44" s="258"/>
    </row>
    <row r="45" spans="1:5" ht="15" customHeight="1">
      <c r="A45" s="213" t="s">
        <v>225</v>
      </c>
      <c r="B45" s="236"/>
      <c r="C45" s="236" t="s">
        <v>197</v>
      </c>
      <c r="D45" s="214"/>
      <c r="E45" s="258"/>
    </row>
    <row r="46" spans="1:5" ht="15" customHeight="1">
      <c r="A46" s="210" t="s">
        <v>226</v>
      </c>
      <c r="B46" s="211" t="s">
        <v>213</v>
      </c>
      <c r="C46" s="211"/>
      <c r="D46" s="253"/>
      <c r="E46" s="341">
        <v>36889</v>
      </c>
    </row>
    <row r="47" spans="1:5" ht="15" customHeight="1">
      <c r="A47" s="213" t="s">
        <v>227</v>
      </c>
      <c r="B47" s="236" t="s">
        <v>161</v>
      </c>
      <c r="C47" s="236" t="s">
        <v>198</v>
      </c>
      <c r="D47" s="214"/>
      <c r="E47" s="341">
        <v>10000</v>
      </c>
    </row>
    <row r="48" spans="1:5" ht="15" customHeight="1">
      <c r="A48" s="213" t="s">
        <v>228</v>
      </c>
      <c r="B48" s="236"/>
      <c r="C48" s="236" t="s">
        <v>199</v>
      </c>
      <c r="D48" s="214"/>
      <c r="E48" s="341"/>
    </row>
    <row r="49" spans="1:5" ht="15" customHeight="1">
      <c r="A49" s="210" t="s">
        <v>229</v>
      </c>
      <c r="B49" s="211" t="s">
        <v>200</v>
      </c>
      <c r="C49" s="211"/>
      <c r="D49" s="253"/>
      <c r="E49" s="341"/>
    </row>
    <row r="50" spans="1:5" ht="15" customHeight="1">
      <c r="A50" s="210" t="s">
        <v>230</v>
      </c>
      <c r="B50" s="211" t="s">
        <v>201</v>
      </c>
      <c r="C50" s="211"/>
      <c r="D50" s="253"/>
      <c r="E50" s="341">
        <v>8193</v>
      </c>
    </row>
    <row r="51" spans="1:5" ht="15" customHeight="1">
      <c r="A51" s="213" t="s">
        <v>231</v>
      </c>
      <c r="B51" s="236" t="s">
        <v>161</v>
      </c>
      <c r="C51" s="236" t="s">
        <v>202</v>
      </c>
      <c r="D51" s="214"/>
      <c r="E51" s="341"/>
    </row>
    <row r="52" spans="1:5" ht="15" customHeight="1">
      <c r="A52" s="213" t="s">
        <v>232</v>
      </c>
      <c r="B52" s="236"/>
      <c r="C52" s="236" t="s">
        <v>203</v>
      </c>
      <c r="D52" s="214"/>
      <c r="E52" s="341"/>
    </row>
    <row r="53" spans="1:5" ht="15" customHeight="1">
      <c r="A53" s="210" t="s">
        <v>233</v>
      </c>
      <c r="B53" s="211" t="s">
        <v>214</v>
      </c>
      <c r="C53" s="211"/>
      <c r="D53" s="253"/>
      <c r="E53" s="341">
        <v>63068</v>
      </c>
    </row>
    <row r="54" spans="1:5" ht="15" customHeight="1">
      <c r="A54" s="210" t="s">
        <v>234</v>
      </c>
      <c r="B54" s="211" t="s">
        <v>215</v>
      </c>
      <c r="C54" s="211"/>
      <c r="D54" s="253"/>
      <c r="E54" s="341">
        <v>11908</v>
      </c>
    </row>
    <row r="55" spans="1:5" ht="15" customHeight="1">
      <c r="A55" s="210" t="s">
        <v>235</v>
      </c>
      <c r="B55" s="211" t="s">
        <v>204</v>
      </c>
      <c r="C55" s="211"/>
      <c r="D55" s="253"/>
      <c r="E55" s="341"/>
    </row>
    <row r="56" spans="1:5" ht="15" customHeight="1">
      <c r="A56" s="213" t="s">
        <v>236</v>
      </c>
      <c r="B56" s="236" t="s">
        <v>205</v>
      </c>
      <c r="C56" s="236"/>
      <c r="D56" s="214"/>
      <c r="E56" s="341"/>
    </row>
    <row r="57" spans="1:5" ht="15" customHeight="1">
      <c r="A57" s="213" t="s">
        <v>237</v>
      </c>
      <c r="B57" s="236" t="s">
        <v>206</v>
      </c>
      <c r="C57" s="236"/>
      <c r="D57" s="214"/>
      <c r="E57" s="341"/>
    </row>
    <row r="58" spans="1:5" ht="15" customHeight="1">
      <c r="A58" s="210" t="s">
        <v>238</v>
      </c>
      <c r="B58" s="239" t="s">
        <v>207</v>
      </c>
      <c r="C58" s="236"/>
      <c r="D58" s="214"/>
      <c r="E58" s="341">
        <v>4270</v>
      </c>
    </row>
    <row r="59" spans="1:5" ht="15" customHeight="1">
      <c r="A59" s="213" t="s">
        <v>239</v>
      </c>
      <c r="B59" s="236" t="s">
        <v>208</v>
      </c>
      <c r="C59" s="236"/>
      <c r="D59" s="214"/>
      <c r="E59" s="258"/>
    </row>
    <row r="60" spans="1:5" ht="15" customHeight="1">
      <c r="A60" s="210" t="s">
        <v>240</v>
      </c>
      <c r="B60" s="211" t="s">
        <v>209</v>
      </c>
      <c r="C60" s="211"/>
      <c r="D60" s="253"/>
      <c r="E60" s="266">
        <f>SUM(E58:E59,E46,E50,E53:E55,E43)</f>
        <v>124328</v>
      </c>
    </row>
    <row r="61" spans="1:5" ht="15" customHeight="1">
      <c r="A61" s="226"/>
      <c r="B61" s="211" t="s">
        <v>210</v>
      </c>
      <c r="C61" s="211"/>
      <c r="D61" s="253"/>
      <c r="E61" s="258"/>
    </row>
    <row r="62" spans="1:5" ht="15" customHeight="1" thickBot="1">
      <c r="A62" s="229" t="s">
        <v>241</v>
      </c>
      <c r="B62" s="230" t="s">
        <v>211</v>
      </c>
      <c r="C62" s="230"/>
      <c r="D62" s="254"/>
      <c r="E62" s="267"/>
    </row>
    <row r="63" ht="15" customHeight="1"/>
    <row r="64" spans="1:5" ht="24" customHeight="1">
      <c r="A64" s="703" t="s">
        <v>242</v>
      </c>
      <c r="B64" s="703"/>
      <c r="C64" s="703"/>
      <c r="D64" s="703"/>
      <c r="E64" s="703"/>
    </row>
    <row r="65" spans="1:5" ht="21.75" customHeight="1">
      <c r="A65" s="704" t="s">
        <v>243</v>
      </c>
      <c r="B65" s="704"/>
      <c r="C65" s="704"/>
      <c r="D65" s="704"/>
      <c r="E65" s="704"/>
    </row>
    <row r="66" spans="1:5" ht="14.25" customHeight="1" thickBot="1">
      <c r="A66" s="248"/>
      <c r="B66" s="248"/>
      <c r="C66" s="248"/>
      <c r="D66" s="248"/>
      <c r="E66" s="248"/>
    </row>
    <row r="67" spans="1:5" ht="15" customHeight="1">
      <c r="A67" s="301" t="s">
        <v>318</v>
      </c>
      <c r="B67" s="705" t="s">
        <v>498</v>
      </c>
      <c r="C67" s="706"/>
      <c r="D67" s="256"/>
      <c r="E67" s="280">
        <v>1524</v>
      </c>
    </row>
    <row r="68" spans="1:5" ht="15" customHeight="1">
      <c r="A68" s="302" t="s">
        <v>319</v>
      </c>
      <c r="B68" s="687" t="s">
        <v>499</v>
      </c>
      <c r="C68" s="688"/>
      <c r="D68" s="214"/>
      <c r="E68" s="281">
        <v>6795</v>
      </c>
    </row>
    <row r="69" spans="1:5" ht="15" customHeight="1">
      <c r="A69" s="302" t="s">
        <v>320</v>
      </c>
      <c r="B69" s="687" t="s">
        <v>346</v>
      </c>
      <c r="C69" s="688"/>
      <c r="D69" s="214"/>
      <c r="E69" s="281">
        <v>1270</v>
      </c>
    </row>
    <row r="70" spans="1:5" ht="15" customHeight="1">
      <c r="A70" s="302" t="s">
        <v>321</v>
      </c>
      <c r="B70" s="687" t="s">
        <v>501</v>
      </c>
      <c r="C70" s="688"/>
      <c r="D70" s="214"/>
      <c r="E70" s="281">
        <v>4445</v>
      </c>
    </row>
    <row r="71" spans="1:5" ht="15" customHeight="1">
      <c r="A71" s="302" t="s">
        <v>322</v>
      </c>
      <c r="B71" s="417"/>
      <c r="C71" s="418"/>
      <c r="D71" s="346"/>
      <c r="E71" s="281"/>
    </row>
    <row r="72" spans="1:5" ht="15" customHeight="1">
      <c r="A72" s="302" t="s">
        <v>360</v>
      </c>
      <c r="B72" s="687" t="s">
        <v>347</v>
      </c>
      <c r="C72" s="688"/>
      <c r="D72" s="214"/>
      <c r="E72" s="281">
        <v>10000</v>
      </c>
    </row>
    <row r="73" spans="1:5" ht="15" customHeight="1">
      <c r="A73" s="455" t="s">
        <v>454</v>
      </c>
      <c r="B73" s="417" t="s">
        <v>500</v>
      </c>
      <c r="C73" s="418"/>
      <c r="D73" s="214"/>
      <c r="E73" s="518">
        <v>1970</v>
      </c>
    </row>
    <row r="74" spans="1:5" ht="15" customHeight="1" thickBot="1">
      <c r="A74" s="455" t="s">
        <v>457</v>
      </c>
      <c r="B74" s="456" t="s">
        <v>455</v>
      </c>
      <c r="C74" s="457"/>
      <c r="D74" s="458"/>
      <c r="E74" s="459">
        <v>10885</v>
      </c>
    </row>
    <row r="75" spans="1:5" ht="13.5" thickBot="1">
      <c r="A75" s="251"/>
      <c r="B75" s="252" t="s">
        <v>244</v>
      </c>
      <c r="C75" s="252"/>
      <c r="D75" s="257"/>
      <c r="E75" s="268">
        <f>SUM(E67:E74)</f>
        <v>36889</v>
      </c>
    </row>
    <row r="77" spans="1:5" ht="15.75">
      <c r="A77" s="703" t="s">
        <v>245</v>
      </c>
      <c r="B77" s="703"/>
      <c r="C77" s="703"/>
      <c r="D77" s="703"/>
      <c r="E77" s="703"/>
    </row>
    <row r="78" ht="13.5" thickBot="1">
      <c r="E78" s="249"/>
    </row>
    <row r="79" spans="1:5" ht="12.75">
      <c r="A79" s="250"/>
      <c r="B79" s="235" t="s">
        <v>248</v>
      </c>
      <c r="C79" s="269"/>
      <c r="D79" s="269" t="s">
        <v>246</v>
      </c>
      <c r="E79" s="270" t="s">
        <v>247</v>
      </c>
    </row>
    <row r="80" spans="1:5" ht="12.75">
      <c r="A80" s="302" t="s">
        <v>318</v>
      </c>
      <c r="B80" s="687"/>
      <c r="C80" s="688"/>
      <c r="D80" s="271"/>
      <c r="E80" s="238"/>
    </row>
    <row r="81" spans="1:5" ht="12.75">
      <c r="A81" s="302" t="s">
        <v>319</v>
      </c>
      <c r="B81" s="456" t="s">
        <v>455</v>
      </c>
      <c r="C81" s="457"/>
      <c r="D81" s="271">
        <v>9465</v>
      </c>
      <c r="E81" s="238">
        <v>10885</v>
      </c>
    </row>
    <row r="82" spans="1:5" ht="12.75">
      <c r="A82" s="302" t="s">
        <v>320</v>
      </c>
      <c r="B82" s="687" t="s">
        <v>502</v>
      </c>
      <c r="C82" s="688"/>
      <c r="D82" s="271">
        <v>4126</v>
      </c>
      <c r="E82" s="238"/>
    </row>
    <row r="83" spans="1:5" ht="12.75">
      <c r="A83" s="348" t="s">
        <v>322</v>
      </c>
      <c r="B83" s="456"/>
      <c r="C83" s="457"/>
      <c r="D83" s="460"/>
      <c r="E83" s="459"/>
    </row>
    <row r="84" spans="1:5" ht="13.5" thickBot="1">
      <c r="A84" s="237"/>
      <c r="B84" s="272" t="s">
        <v>244</v>
      </c>
      <c r="C84" s="272"/>
      <c r="D84" s="273">
        <f>SUM(D81:D83)</f>
        <v>13591</v>
      </c>
      <c r="E84" s="274">
        <f>SUM(E80:E83)</f>
        <v>10885</v>
      </c>
    </row>
    <row r="86" spans="1:5" ht="16.5" thickBot="1">
      <c r="A86" s="703" t="s">
        <v>348</v>
      </c>
      <c r="B86" s="703"/>
      <c r="C86" s="703"/>
      <c r="D86" s="703"/>
      <c r="E86" s="703"/>
    </row>
    <row r="87" spans="1:5" ht="12.75">
      <c r="A87" s="250"/>
      <c r="B87" s="235" t="s">
        <v>248</v>
      </c>
      <c r="C87" s="269"/>
      <c r="D87" s="269" t="s">
        <v>246</v>
      </c>
      <c r="E87" s="270" t="s">
        <v>247</v>
      </c>
    </row>
    <row r="88" spans="1:5" ht="12.75">
      <c r="A88" s="302" t="s">
        <v>318</v>
      </c>
      <c r="B88" s="687"/>
      <c r="C88" s="688"/>
      <c r="D88" s="271"/>
      <c r="E88" s="238"/>
    </row>
    <row r="89" spans="1:5" ht="12.75">
      <c r="A89" s="302" t="s">
        <v>319</v>
      </c>
      <c r="B89" s="687"/>
      <c r="C89" s="688"/>
      <c r="D89" s="271"/>
      <c r="E89" s="238"/>
    </row>
    <row r="90" spans="1:5" ht="12.75">
      <c r="A90" s="302" t="s">
        <v>320</v>
      </c>
      <c r="B90" s="687"/>
      <c r="C90" s="688"/>
      <c r="D90" s="271"/>
      <c r="E90" s="238"/>
    </row>
    <row r="91" spans="1:5" ht="12.75">
      <c r="A91" s="302" t="s">
        <v>321</v>
      </c>
      <c r="B91" s="486"/>
      <c r="C91" s="487"/>
      <c r="D91" s="488"/>
      <c r="E91" s="489"/>
    </row>
    <row r="92" spans="1:5" ht="12.75">
      <c r="A92" s="302" t="s">
        <v>322</v>
      </c>
      <c r="B92" s="687"/>
      <c r="C92" s="688"/>
      <c r="D92" s="347"/>
      <c r="E92" s="238"/>
    </row>
    <row r="93" spans="1:5" ht="13.5" thickBot="1">
      <c r="A93" s="237"/>
      <c r="B93" s="272" t="s">
        <v>244</v>
      </c>
      <c r="C93" s="272"/>
      <c r="D93" s="273">
        <f>SUM(D88:D92)</f>
        <v>0</v>
      </c>
      <c r="E93" s="273">
        <f>SUM(E88:E92)</f>
        <v>0</v>
      </c>
    </row>
  </sheetData>
  <mergeCells count="23">
    <mergeCell ref="B92:C92"/>
    <mergeCell ref="A77:E77"/>
    <mergeCell ref="A64:E64"/>
    <mergeCell ref="A65:E65"/>
    <mergeCell ref="B89:C89"/>
    <mergeCell ref="B90:C90"/>
    <mergeCell ref="A86:E86"/>
    <mergeCell ref="B88:C88"/>
    <mergeCell ref="B70:C70"/>
    <mergeCell ref="B67:C67"/>
    <mergeCell ref="B82:C82"/>
    <mergeCell ref="B80:C80"/>
    <mergeCell ref="A2:E2"/>
    <mergeCell ref="A4:A5"/>
    <mergeCell ref="B4:C5"/>
    <mergeCell ref="D4:E5"/>
    <mergeCell ref="D41:E42"/>
    <mergeCell ref="A41:A42"/>
    <mergeCell ref="B41:C42"/>
    <mergeCell ref="B72:C72"/>
    <mergeCell ref="B69:C69"/>
    <mergeCell ref="C1:E1"/>
    <mergeCell ref="B68:C68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D81"/>
  <sheetViews>
    <sheetView workbookViewId="0" topLeftCell="A1">
      <selection activeCell="A5" sqref="A5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54" t="s">
        <v>782</v>
      </c>
    </row>
    <row r="2" spans="1:2" ht="15.75" customHeight="1">
      <c r="A2" s="4" t="s">
        <v>471</v>
      </c>
      <c r="B2" s="9"/>
    </row>
    <row r="3" spans="1:2" ht="15.75" customHeight="1">
      <c r="A3" s="4" t="s">
        <v>18</v>
      </c>
      <c r="B3" s="9"/>
    </row>
    <row r="4" spans="1:2" ht="15.75" customHeight="1">
      <c r="A4" s="4" t="s">
        <v>495</v>
      </c>
      <c r="B4" s="9"/>
    </row>
    <row r="5" spans="1:2" ht="15.75" customHeight="1">
      <c r="A5" s="4"/>
      <c r="B5" s="9"/>
    </row>
    <row r="6" spans="1:2" ht="9.75" customHeight="1" thickBot="1">
      <c r="A6" s="1"/>
      <c r="B6" s="10" t="s">
        <v>0</v>
      </c>
    </row>
    <row r="7" spans="1:2" s="103" customFormat="1" ht="15.75" customHeight="1" thickBot="1">
      <c r="A7" s="153" t="s">
        <v>19</v>
      </c>
      <c r="B7" s="242" t="s">
        <v>70</v>
      </c>
    </row>
    <row r="8" spans="1:2" s="16" customFormat="1" ht="12.75" customHeight="1">
      <c r="A8" s="137" t="s">
        <v>340</v>
      </c>
      <c r="B8" s="243"/>
    </row>
    <row r="9" spans="1:2" s="16" customFormat="1" ht="12.75">
      <c r="A9" s="135" t="s">
        <v>129</v>
      </c>
      <c r="B9" s="136">
        <v>500</v>
      </c>
    </row>
    <row r="10" spans="1:4" s="16" customFormat="1" ht="12.75">
      <c r="A10" s="135" t="s">
        <v>122</v>
      </c>
      <c r="B10" s="136">
        <v>50</v>
      </c>
      <c r="D10" s="337"/>
    </row>
    <row r="11" spans="1:2" s="16" customFormat="1" ht="12.75">
      <c r="A11" s="135" t="s">
        <v>123</v>
      </c>
      <c r="B11" s="136">
        <v>276</v>
      </c>
    </row>
    <row r="12" spans="1:2" s="16" customFormat="1" ht="12.75">
      <c r="A12" s="135" t="s">
        <v>124</v>
      </c>
      <c r="B12" s="136">
        <v>813</v>
      </c>
    </row>
    <row r="13" spans="1:2" s="16" customFormat="1" ht="12.75">
      <c r="A13" s="135" t="s">
        <v>251</v>
      </c>
      <c r="B13" s="136">
        <v>50</v>
      </c>
    </row>
    <row r="14" spans="1:2" s="16" customFormat="1" ht="12.75">
      <c r="A14" s="135" t="s">
        <v>89</v>
      </c>
      <c r="B14" s="136">
        <v>1500</v>
      </c>
    </row>
    <row r="15" spans="1:2" s="16" customFormat="1" ht="12.75">
      <c r="A15" s="135" t="s">
        <v>20</v>
      </c>
      <c r="B15" s="136">
        <v>500</v>
      </c>
    </row>
    <row r="16" spans="1:2" s="16" customFormat="1" ht="12.75">
      <c r="A16" s="135" t="s">
        <v>506</v>
      </c>
      <c r="B16" s="136">
        <v>269</v>
      </c>
    </row>
    <row r="17" spans="1:2" s="16" customFormat="1" ht="12.75">
      <c r="A17" s="203" t="s">
        <v>262</v>
      </c>
      <c r="B17" s="136"/>
    </row>
    <row r="18" spans="1:2" s="24" customFormat="1" ht="12.75">
      <c r="A18" s="202" t="s">
        <v>130</v>
      </c>
      <c r="B18" s="138">
        <v>4024</v>
      </c>
    </row>
    <row r="19" spans="1:2" s="24" customFormat="1" ht="12.75">
      <c r="A19" s="203" t="s">
        <v>361</v>
      </c>
      <c r="B19" s="138"/>
    </row>
    <row r="20" spans="1:2" s="24" customFormat="1" ht="12.75">
      <c r="A20" s="112" t="s">
        <v>362</v>
      </c>
      <c r="B20" s="138"/>
    </row>
    <row r="21" spans="1:2" s="16" customFormat="1" ht="12.75">
      <c r="A21" s="137" t="s">
        <v>279</v>
      </c>
      <c r="B21" s="136"/>
    </row>
    <row r="22" spans="1:2" s="16" customFormat="1" ht="12.75">
      <c r="A22" s="135" t="s">
        <v>86</v>
      </c>
      <c r="B22" s="136">
        <v>8473</v>
      </c>
    </row>
    <row r="23" spans="1:2" s="16" customFormat="1" ht="12.75">
      <c r="A23" s="135" t="s">
        <v>349</v>
      </c>
      <c r="B23" s="461">
        <v>65036</v>
      </c>
    </row>
    <row r="24" spans="1:2" s="16" customFormat="1" ht="12.75">
      <c r="A24" s="137" t="s">
        <v>281</v>
      </c>
      <c r="B24" s="138"/>
    </row>
    <row r="25" spans="1:2" s="16" customFormat="1" ht="12.75">
      <c r="A25" s="135" t="s">
        <v>303</v>
      </c>
      <c r="B25" s="461">
        <v>15297</v>
      </c>
    </row>
    <row r="26" spans="1:2" s="16" customFormat="1" ht="12.75">
      <c r="A26" s="135" t="s">
        <v>341</v>
      </c>
      <c r="B26" s="138">
        <v>18643</v>
      </c>
    </row>
    <row r="27" spans="1:2" s="16" customFormat="1" ht="12.75">
      <c r="A27" s="135" t="s">
        <v>125</v>
      </c>
      <c r="B27" s="461">
        <v>3625</v>
      </c>
    </row>
    <row r="28" spans="1:2" s="16" customFormat="1" ht="12.75">
      <c r="A28" s="137" t="s">
        <v>304</v>
      </c>
      <c r="B28" s="136"/>
    </row>
    <row r="29" spans="1:2" s="16" customFormat="1" ht="12.75">
      <c r="A29" s="135" t="s">
        <v>21</v>
      </c>
      <c r="B29" s="136"/>
    </row>
    <row r="30" spans="1:2" s="16" customFormat="1" ht="12.75">
      <c r="A30" s="241" t="s">
        <v>218</v>
      </c>
      <c r="B30" s="136"/>
    </row>
    <row r="31" spans="1:2" s="16" customFormat="1" ht="12.75">
      <c r="A31" s="135" t="s">
        <v>305</v>
      </c>
      <c r="B31" s="136"/>
    </row>
    <row r="32" spans="1:2" s="16" customFormat="1" ht="12.75">
      <c r="A32" s="135" t="s">
        <v>74</v>
      </c>
      <c r="B32" s="136"/>
    </row>
    <row r="33" spans="1:2" s="16" customFormat="1" ht="12.75">
      <c r="A33" s="135" t="s">
        <v>353</v>
      </c>
      <c r="B33" s="136"/>
    </row>
    <row r="34" spans="1:2" s="16" customFormat="1" ht="12.75">
      <c r="A34" s="241" t="s">
        <v>219</v>
      </c>
      <c r="B34" s="136"/>
    </row>
    <row r="35" spans="1:2" s="16" customFormat="1" ht="12.75">
      <c r="A35" s="135" t="s">
        <v>126</v>
      </c>
      <c r="B35" s="136"/>
    </row>
    <row r="36" spans="1:2" s="16" customFormat="1" ht="12.75">
      <c r="A36" s="135" t="s">
        <v>75</v>
      </c>
      <c r="B36" s="136"/>
    </row>
    <row r="37" spans="1:2" s="16" customFormat="1" ht="12.75">
      <c r="A37" s="135" t="s">
        <v>252</v>
      </c>
      <c r="B37" s="136"/>
    </row>
    <row r="38" spans="1:2" s="16" customFormat="1" ht="12.75">
      <c r="A38" s="135" t="s">
        <v>23</v>
      </c>
      <c r="B38" s="136"/>
    </row>
    <row r="39" spans="1:2" s="16" customFormat="1" ht="12.75">
      <c r="A39" s="135" t="s">
        <v>76</v>
      </c>
      <c r="B39" s="136"/>
    </row>
    <row r="40" spans="1:2" s="16" customFormat="1" ht="12.75">
      <c r="A40" s="135" t="s">
        <v>77</v>
      </c>
      <c r="B40" s="136"/>
    </row>
    <row r="41" spans="1:4" s="16" customFormat="1" ht="12.75">
      <c r="A41" s="135" t="s">
        <v>24</v>
      </c>
      <c r="B41" s="136"/>
      <c r="D41" s="337"/>
    </row>
    <row r="42" spans="1:4" s="16" customFormat="1" ht="12.75">
      <c r="A42" s="241" t="s">
        <v>334</v>
      </c>
      <c r="B42" s="136"/>
      <c r="D42" s="337"/>
    </row>
    <row r="43" spans="1:2" s="16" customFormat="1" ht="12.75">
      <c r="A43" s="241" t="s">
        <v>335</v>
      </c>
      <c r="B43" s="136"/>
    </row>
    <row r="44" spans="1:2" s="16" customFormat="1" ht="12.75">
      <c r="A44" s="95" t="s">
        <v>22</v>
      </c>
      <c r="B44" s="136"/>
    </row>
    <row r="45" spans="1:4" s="16" customFormat="1" ht="12.75">
      <c r="A45" s="135" t="s">
        <v>72</v>
      </c>
      <c r="B45" s="136"/>
      <c r="D45" s="337"/>
    </row>
    <row r="46" spans="1:2" s="16" customFormat="1" ht="12.75">
      <c r="A46" s="137" t="s">
        <v>278</v>
      </c>
      <c r="B46" s="136"/>
    </row>
    <row r="47" spans="1:2" s="16" customFormat="1" ht="12.75">
      <c r="A47" s="135" t="s">
        <v>220</v>
      </c>
      <c r="B47" s="136">
        <v>685</v>
      </c>
    </row>
    <row r="48" spans="1:2" s="289" customFormat="1" ht="12.75">
      <c r="A48" s="137" t="s">
        <v>258</v>
      </c>
      <c r="B48" s="288"/>
    </row>
    <row r="49" spans="1:2" s="16" customFormat="1" ht="12.75">
      <c r="A49" s="135" t="s">
        <v>221</v>
      </c>
      <c r="B49" s="136">
        <v>8193</v>
      </c>
    </row>
    <row r="50" spans="1:2" s="16" customFormat="1" ht="12.75">
      <c r="A50" s="137" t="s">
        <v>350</v>
      </c>
      <c r="B50" s="136"/>
    </row>
    <row r="51" spans="1:2" s="16" customFormat="1" ht="12.75">
      <c r="A51" s="240" t="s">
        <v>217</v>
      </c>
      <c r="B51" s="136">
        <v>552</v>
      </c>
    </row>
    <row r="52" spans="1:2" s="16" customFormat="1" ht="12.75">
      <c r="A52" s="135" t="s">
        <v>84</v>
      </c>
      <c r="B52" s="136">
        <v>138</v>
      </c>
    </row>
    <row r="53" spans="1:2" s="16" customFormat="1" ht="12.75">
      <c r="A53" s="137" t="s">
        <v>351</v>
      </c>
      <c r="B53" s="141"/>
    </row>
    <row r="54" spans="1:2" s="16" customFormat="1" ht="12.75">
      <c r="A54" s="240" t="s">
        <v>216</v>
      </c>
      <c r="B54" s="136">
        <v>3000</v>
      </c>
    </row>
    <row r="55" spans="1:2" s="16" customFormat="1" ht="12.75">
      <c r="A55" s="240" t="s">
        <v>253</v>
      </c>
      <c r="B55" s="136"/>
    </row>
    <row r="56" spans="1:2" s="16" customFormat="1" ht="12.75">
      <c r="A56" s="240" t="s">
        <v>352</v>
      </c>
      <c r="B56" s="136"/>
    </row>
    <row r="57" spans="1:2" s="16" customFormat="1" ht="12.75">
      <c r="A57" s="137" t="s">
        <v>127</v>
      </c>
      <c r="B57" s="136"/>
    </row>
    <row r="58" spans="1:2" s="16" customFormat="1" ht="12.75">
      <c r="A58" s="135" t="s">
        <v>254</v>
      </c>
      <c r="B58" s="136">
        <v>4500</v>
      </c>
    </row>
    <row r="59" spans="1:2" s="16" customFormat="1" ht="12.75">
      <c r="A59" s="95" t="s">
        <v>306</v>
      </c>
      <c r="B59" s="136">
        <v>300</v>
      </c>
    </row>
    <row r="60" spans="1:2" s="45" customFormat="1" ht="12.75">
      <c r="A60" s="135"/>
      <c r="B60" s="136"/>
    </row>
    <row r="61" spans="1:2" s="45" customFormat="1" ht="13.5" thickBot="1">
      <c r="A61" s="298"/>
      <c r="B61" s="299"/>
    </row>
    <row r="62" spans="1:2" s="338" customFormat="1" ht="13.5" thickBot="1">
      <c r="A62" s="139" t="s">
        <v>3</v>
      </c>
      <c r="B62" s="140">
        <f>SUM(B8:B61)</f>
        <v>136424</v>
      </c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2012-02-14T12:45:48Z</cp:lastPrinted>
  <dcterms:created xsi:type="dcterms:W3CDTF">2003-01-09T09:58:10Z</dcterms:created>
  <dcterms:modified xsi:type="dcterms:W3CDTF">2012-02-14T15:46:34Z</dcterms:modified>
  <cp:category/>
  <cp:version/>
  <cp:contentType/>
  <cp:contentStatus/>
</cp:coreProperties>
</file>