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8" firstSheet="24" activeTab="21"/>
  </bookViews>
  <sheets>
    <sheet name="1.1.sz.mell." sheetId="1" r:id="rId1"/>
    <sheet name="1.2.sz.mell. " sheetId="2" r:id="rId2"/>
    <sheet name="1.3.sz.mell." sheetId="3" r:id="rId3"/>
    <sheet name="1.4.sz.mell." sheetId="4" r:id="rId4"/>
    <sheet name="2.1.sz.mell  " sheetId="5" r:id="rId5"/>
    <sheet name="2.2.sz.mell  " sheetId="6" r:id="rId6"/>
    <sheet name="3.sz.mell.  " sheetId="7" r:id="rId7"/>
    <sheet name="4.sz.mell." sheetId="8" r:id="rId8"/>
    <sheet name="5.sz.mell. " sheetId="9" r:id="rId9"/>
    <sheet name="6.sz.mell." sheetId="10" r:id="rId10"/>
    <sheet name="7.sz.mell." sheetId="11" r:id="rId11"/>
    <sheet name="8.1. sz. mell. " sheetId="12" r:id="rId12"/>
    <sheet name="8.2.  sz. mell. " sheetId="13" r:id="rId13"/>
    <sheet name="8.3. sz. mell. " sheetId="14" r:id="rId14"/>
    <sheet name="8.4.  sz. mell." sheetId="15" r:id="rId15"/>
    <sheet name="8.5. sz. mell. " sheetId="16" r:id="rId16"/>
    <sheet name="8.6.  sz. mell. " sheetId="17" r:id="rId17"/>
    <sheet name="szakfeladatos Önk " sheetId="18" r:id="rId18"/>
    <sheet name="szakfeladatos Ph  " sheetId="19" r:id="rId19"/>
    <sheet name="intézményi összesítő" sheetId="20" r:id="rId20"/>
    <sheet name="engedélyezett álláshelyek" sheetId="21" r:id="rId21"/>
    <sheet name="tartalék" sheetId="22" r:id="rId22"/>
    <sheet name="1. sz tájékoztató t." sheetId="23" r:id="rId23"/>
    <sheet name="2. sz tájékoztató t " sheetId="24" r:id="rId24"/>
    <sheet name="3. sz tájékoztató t." sheetId="25" r:id="rId25"/>
    <sheet name="4.sz tájékoztató t." sheetId="26" r:id="rId26"/>
    <sheet name="5.sz. tájékoztató" sheetId="27" r:id="rId27"/>
    <sheet name="6.sz tájékoztató t." sheetId="28" r:id="rId28"/>
    <sheet name="7. sz. tájékoztató " sheetId="29" r:id="rId29"/>
  </sheets>
  <definedNames>
    <definedName name="_xlnm.Print_Area" localSheetId="22">'1. sz tájékoztató t.'!$A$1:$E$120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'1.3.sz.mell.'!$A$1:$C$127</definedName>
    <definedName name="_xlnm.Print_Area" localSheetId="3">'1.4.sz.mell.'!$A$1:$C$127</definedName>
  </definedNames>
  <calcPr fullCalcOnLoad="1"/>
</workbook>
</file>

<file path=xl/sharedStrings.xml><?xml version="1.0" encoding="utf-8"?>
<sst xmlns="http://schemas.openxmlformats.org/spreadsheetml/2006/main" count="2451" uniqueCount="712">
  <si>
    <t>Felhasználás
2012. XII.31-ig</t>
  </si>
  <si>
    <t xml:space="preserve">
2013. év utáni szükséglet
</t>
  </si>
  <si>
    <t>Beruházási (felhalmozási) kiadások előirányzata beruházásonként</t>
  </si>
  <si>
    <t>Felújítási kiadások előirányzata felújításonként</t>
  </si>
  <si>
    <t>2013. év utáni szükséglet
(6=2 - 4 - 5)</t>
  </si>
  <si>
    <t>2014. után</t>
  </si>
  <si>
    <t>Önkormányzaton kívüli EU-s projektekhez történő hozzájárulás 2013. évi előirányzat</t>
  </si>
  <si>
    <t>2011. évi tény</t>
  </si>
  <si>
    <t>2012. évi 
várható</t>
  </si>
  <si>
    <t>2013. előtti kifizetés</t>
  </si>
  <si>
    <t>2015. 
után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</si>
  <si>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</si>
  <si>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</si>
  <si>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</si>
  <si>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</si>
  <si>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</si>
  <si>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</si>
  <si>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Előirányzat-felhasználási terv
2013. évre</t>
  </si>
  <si>
    <t>Támogatások , kiegészítések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</si>
  <si>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</si>
  <si>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</si>
  <si>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</si>
  <si>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</si>
  <si>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</si>
  <si>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 xml:space="preserve"> Egyéb működési célú kiadások</t>
  </si>
  <si>
    <t>Kölcsön nyújtása</t>
  </si>
  <si>
    <t>Finanszírozási kiadások</t>
  </si>
  <si>
    <t>K I M U T A T Á S
a 2013. évben céljelleggel juttatott támogatásokról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</si>
  <si>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</si>
  <si>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</si>
  <si>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</si>
  <si>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</si>
  <si>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</si>
  <si>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</si>
  <si>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</si>
  <si>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</si>
  <si>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</si>
  <si>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</si>
  <si>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</si>
  <si>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</si>
  <si>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</si>
  <si>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</si>
  <si>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</si>
  <si>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</si>
  <si>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</si>
  <si>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</si>
  <si>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</si>
  <si>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</si>
  <si>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</si>
  <si>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</si>
  <si>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</si>
  <si>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</si>
  <si>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</si>
  <si>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</si>
  <si>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</si>
  <si>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</si>
  <si>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</si>
  <si>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</si>
  <si>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</si>
  <si>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</si>
  <si>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</si>
  <si>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</si>
  <si>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</si>
  <si>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</si>
  <si>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</si>
  <si>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</si>
  <si>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</si>
  <si>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Ezer forintban !</t>
  </si>
  <si>
    <t>Bevételek</t>
  </si>
  <si>
    <t>Intézményi működési bevételek</t>
  </si>
  <si>
    <t>Helyi adók</t>
  </si>
  <si>
    <t>Átengedett központi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</si>
  <si>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</si>
  <si>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</si>
  <si>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</si>
  <si>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</si>
  <si>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</si>
  <si>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</si>
  <si>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</si>
  <si>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</si>
  <si>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</si>
  <si>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</si>
  <si>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</si>
  <si>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</si>
  <si>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</si>
  <si>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</si>
  <si>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</si>
  <si>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</si>
  <si>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</si>
  <si>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</si>
  <si>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</si>
  <si>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</si>
  <si>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</si>
  <si>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</si>
  <si>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</si>
  <si>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</si>
  <si>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</si>
  <si>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</si>
  <si>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</si>
  <si>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</si>
  <si>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</si>
  <si>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</si>
  <si>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</si>
  <si>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</si>
  <si>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</si>
  <si>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</si>
  <si>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</si>
  <si>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</si>
  <si>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</si>
  <si>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</si>
  <si>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</si>
  <si>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</si>
  <si>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</si>
  <si>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</si>
  <si>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</si>
  <si>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</si>
  <si>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</si>
  <si>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</si>
  <si>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</si>
  <si>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</si>
  <si>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</si>
  <si>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</si>
  <si>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</si>
  <si>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</si>
  <si>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</si>
  <si>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</si>
  <si>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</si>
  <si>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</si>
  <si>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</si>
  <si>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</si>
  <si>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</si>
  <si>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</si>
  <si>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</si>
  <si>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</si>
  <si>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</si>
  <si>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</si>
  <si>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</si>
  <si>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</si>
  <si>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</si>
  <si>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</si>
  <si>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</si>
  <si>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</si>
  <si>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</si>
  <si>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</si>
  <si>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</si>
  <si>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</si>
  <si>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</si>
  <si>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</si>
  <si>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</si>
  <si>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</si>
  <si>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</si>
  <si>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</si>
  <si>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</si>
  <si>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</si>
  <si>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</si>
  <si>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</si>
  <si>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</si>
  <si>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</si>
  <si>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</si>
  <si>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</si>
  <si>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</si>
  <si>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</si>
  <si>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</si>
  <si>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</si>
  <si>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</si>
  <si>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</si>
  <si>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</si>
  <si>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</si>
  <si>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</si>
  <si>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</si>
  <si>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</si>
  <si>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</si>
  <si>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</si>
  <si>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</si>
  <si>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</si>
  <si>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</si>
  <si>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</si>
  <si>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</si>
  <si>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</si>
  <si>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</si>
  <si>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</si>
  <si>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</si>
  <si>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4.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</si>
  <si>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</si>
  <si>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</si>
  <si>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</si>
  <si>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</si>
  <si>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</si>
  <si>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</si>
  <si>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</si>
  <si>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</si>
  <si>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</si>
  <si>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</si>
  <si>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</si>
  <si>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</si>
  <si>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</si>
  <si>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</si>
  <si>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</si>
  <si>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</si>
  <si>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</si>
  <si>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</si>
  <si>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</si>
  <si>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2013.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</si>
  <si>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</si>
  <si>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</si>
  <si>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</si>
  <si>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</si>
  <si>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</si>
  <si>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</si>
  <si>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</si>
  <si>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</si>
  <si>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</si>
  <si>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</si>
  <si>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</si>
  <si>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</si>
  <si>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</si>
  <si>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</si>
  <si>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</si>
  <si>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</si>
  <si>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</si>
  <si>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</si>
  <si>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</si>
  <si>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</si>
  <si>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</si>
  <si>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</si>
  <si>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</si>
  <si>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</si>
  <si>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</si>
  <si>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</si>
  <si>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</si>
  <si>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</si>
  <si>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</si>
  <si>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</si>
  <si>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</si>
  <si>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</si>
  <si>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</si>
  <si>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</si>
  <si>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</si>
  <si>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</si>
  <si>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</si>
  <si>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</si>
  <si>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</si>
  <si>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</si>
  <si>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</si>
  <si>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</si>
  <si>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</si>
  <si>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</si>
  <si>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</si>
  <si>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</si>
  <si>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</si>
  <si>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</si>
  <si>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</si>
  <si>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</si>
  <si>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</si>
  <si>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</si>
  <si>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</si>
  <si>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</si>
  <si>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</si>
  <si>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</si>
  <si>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</si>
  <si>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</si>
  <si>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</si>
  <si>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</si>
  <si>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</si>
  <si>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</si>
  <si>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</si>
  <si>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</si>
  <si>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</si>
  <si>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</si>
  <si>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</si>
  <si>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</si>
  <si>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Bevételi jogcímek</t>
  </si>
  <si>
    <t>Kezességvállalással kapcsolatos megtérülés</t>
  </si>
  <si>
    <t>MEGNEVEZÉS</t>
  </si>
  <si>
    <t>2014.</t>
  </si>
  <si>
    <t>ÖSSZES KÖTELEZETTSÉG</t>
  </si>
  <si>
    <t>Díjak, pótlékok bírságok</t>
  </si>
  <si>
    <t>SAJÁT BEVÉTELEK ÖSSZESEN*</t>
  </si>
  <si>
    <t>Fejlesztési cél leírása</t>
  </si>
  <si>
    <t>ADÓSSÁGOT KELETKEZTETŐ ÜGYLETEK VÁRHATÓ EGYÜTTES ÖSSZEGE</t>
  </si>
  <si>
    <t>Feladat megnevezése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</si>
  <si>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</si>
  <si>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</si>
  <si>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</si>
  <si>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</si>
  <si>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</si>
  <si>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</si>
  <si>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</si>
  <si>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</si>
  <si>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</si>
  <si>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</si>
  <si>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</si>
  <si>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</si>
  <si>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</si>
  <si>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</si>
  <si>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</si>
  <si>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</si>
  <si>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</si>
  <si>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</si>
  <si>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</si>
  <si>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</si>
  <si>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</si>
  <si>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</si>
  <si>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</si>
  <si>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</si>
  <si>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</si>
  <si>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</si>
  <si>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</si>
  <si>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</si>
  <si>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</si>
  <si>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</si>
  <si>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</si>
  <si>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</si>
  <si>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</si>
  <si>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</si>
  <si>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</si>
  <si>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</si>
  <si>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</si>
  <si>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</si>
  <si>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</si>
  <si>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</si>
  <si>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</si>
  <si>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</si>
  <si>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</si>
  <si>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</si>
  <si>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</si>
  <si>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</si>
  <si>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</si>
  <si>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</si>
  <si>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</si>
  <si>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</si>
  <si>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</si>
  <si>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</si>
  <si>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</si>
  <si>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</si>
  <si>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</si>
  <si>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</si>
  <si>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</si>
  <si>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</si>
  <si>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</si>
  <si>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</si>
  <si>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</si>
  <si>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</si>
  <si>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</si>
  <si>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</si>
  <si>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</si>
  <si>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</si>
  <si>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</si>
  <si>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</si>
  <si>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</si>
  <si>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</si>
  <si>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</si>
  <si>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</si>
  <si>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</si>
  <si>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</si>
  <si>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</si>
  <si>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</si>
  <si>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</si>
  <si>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</si>
  <si>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</si>
  <si>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</si>
  <si>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</si>
  <si>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</si>
  <si>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</si>
  <si>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</si>
  <si>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</si>
  <si>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</si>
  <si>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</si>
  <si>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</si>
  <si>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</si>
  <si>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</si>
  <si>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</si>
  <si>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</si>
  <si>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</si>
  <si>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</si>
  <si>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</si>
  <si>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</si>
  <si>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</si>
  <si>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</si>
  <si>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</si>
  <si>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</si>
  <si>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</si>
  <si>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</si>
  <si>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</si>
  <si>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</si>
  <si>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</si>
  <si>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</si>
  <si>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</si>
  <si>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</si>
  <si>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</si>
  <si>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 xml:space="preserve">2.1. melléklet a ………../2013. (……….) önkormányzati rendelethez     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</si>
  <si>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</si>
  <si>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</si>
  <si>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</si>
  <si>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</si>
  <si>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</si>
  <si>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</si>
  <si>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</si>
  <si>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</si>
  <si>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</si>
  <si>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</si>
  <si>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</si>
  <si>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</si>
  <si>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</si>
  <si>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</si>
  <si>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</si>
  <si>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</si>
  <si>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</si>
  <si>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</si>
  <si>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</si>
  <si>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</si>
  <si>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</si>
  <si>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</si>
  <si>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</si>
  <si>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</si>
  <si>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</si>
  <si>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</si>
  <si>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 xml:space="preserve">2.2. melléklet a ………../2013. (……….) önkormányzati rendelethez     </t>
  </si>
  <si>
    <t>Tárgyi eszközök és immateriális  javak értékesítése</t>
  </si>
  <si>
    <t>2015.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</si>
  <si>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</si>
  <si>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</si>
  <si>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</si>
  <si>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</si>
  <si>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</si>
  <si>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</si>
  <si>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</si>
  <si>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</si>
  <si>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</si>
  <si>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</si>
  <si>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</si>
  <si>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</si>
  <si>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</si>
  <si>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</si>
  <si>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</si>
  <si>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</si>
  <si>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</si>
  <si>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</si>
  <si>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</si>
  <si>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</si>
  <si>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Évek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</si>
  <si>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</si>
  <si>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</si>
  <si>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</si>
  <si>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</si>
  <si>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</si>
  <si>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</si>
  <si>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bevételi  és  kiadási  előirányzata  feladatonként</t>
  </si>
  <si>
    <t>adatok: eFt-ban</t>
  </si>
  <si>
    <t>BEVÉTELEK</t>
  </si>
  <si>
    <t>KIADÁSOK</t>
  </si>
  <si>
    <t>Műk.</t>
  </si>
  <si>
    <t>Felhalm.</t>
  </si>
  <si>
    <t>Tám.</t>
  </si>
  <si>
    <t>Értékp.</t>
  </si>
  <si>
    <t>Pénzf.</t>
  </si>
  <si>
    <t>2012. év</t>
  </si>
  <si>
    <t>bev.</t>
  </si>
  <si>
    <t>pe.átv.</t>
  </si>
  <si>
    <t>hitel, kölcs.</t>
  </si>
  <si>
    <t>n.bev.</t>
  </si>
  <si>
    <t>bevételei</t>
  </si>
  <si>
    <t>kiadások</t>
  </si>
  <si>
    <t>kiad.</t>
  </si>
  <si>
    <t>pe.átad.</t>
  </si>
  <si>
    <t>n. kiad.</t>
  </si>
  <si>
    <t>kiadásai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</si>
  <si>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</si>
  <si>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</si>
  <si>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</si>
  <si>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</si>
  <si>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Polg.Hiv. napelemes rendszer kiép.</t>
  </si>
  <si>
    <t>Út-autópálya építés-Kerékpárút építés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</si>
  <si>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</si>
  <si>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</si>
  <si>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</si>
  <si>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</si>
  <si>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</si>
  <si>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</si>
  <si>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Önkorm. és többc.kistérs.társulások igazgatási tev.</t>
  </si>
  <si>
    <t>Települési kisebbségi önk. igazgatási tevékenysége</t>
  </si>
  <si>
    <t>Adó, illeték kiszabása, beszedése, adóellenőrzés</t>
  </si>
  <si>
    <t>- Helyi adók és bírság</t>
  </si>
  <si>
    <t>- Gépjárműadó</t>
  </si>
  <si>
    <t>- Talajterhelési díj, helyszíni bírság</t>
  </si>
  <si>
    <t>Önk.képviselőválasztáshoz kapcs.tev.</t>
  </si>
  <si>
    <t>- Tűzoltóság támogatása</t>
  </si>
  <si>
    <t>- Polgárőrség támogatása</t>
  </si>
  <si>
    <t>Egyéb támogatások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</si>
  <si>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</si>
  <si>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</si>
  <si>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</si>
  <si>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</si>
  <si>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 xml:space="preserve">- Lak. nem lak. bérleti díja, nem lak.ért.bev. </t>
  </si>
  <si>
    <t>- SZJA</t>
  </si>
  <si>
    <t>- Állami támogatás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</si>
  <si>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</si>
  <si>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</si>
  <si>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</si>
  <si>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</si>
  <si>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</si>
  <si>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</si>
  <si>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</si>
  <si>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</si>
  <si>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</si>
  <si>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</si>
  <si>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</si>
  <si>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</si>
  <si>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</si>
  <si>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</si>
  <si>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</si>
  <si>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</si>
  <si>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</si>
  <si>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</si>
  <si>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</si>
  <si>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</si>
  <si>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</si>
  <si>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</si>
  <si>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Közfoglalkoztatás</t>
  </si>
  <si>
    <t>Önkormányzati vagyonnal való gazdálkodás</t>
  </si>
  <si>
    <t>Versenysport-tevékenység és támogatása</t>
  </si>
  <si>
    <t>M.n.s. egyéb közösségi, társadalmi tevékenység</t>
  </si>
  <si>
    <t>Központi költségvetési befizetések</t>
  </si>
  <si>
    <t>- Le: intézményi támogatás</t>
  </si>
  <si>
    <t>- Civil Ház kialakítása</t>
  </si>
  <si>
    <t>Óvodai kazán felújítás</t>
  </si>
  <si>
    <t>- Polg. Hiv. akadálymentesítés</t>
  </si>
  <si>
    <t>Központi orvosi ügyelet kialakítása</t>
  </si>
  <si>
    <t>Váci M. Gimn. energetikai fejl.</t>
  </si>
  <si>
    <t>Egyéb m.n.s. építés-Strand körépület építés</t>
  </si>
  <si>
    <t>Társ.-i tevékenységekkel összefüggő ter. ig.</t>
  </si>
  <si>
    <t>Múzeum támogatása</t>
  </si>
  <si>
    <t>2011. év</t>
  </si>
  <si>
    <t>Közcélú foglalkoztatás</t>
  </si>
  <si>
    <t>Közhasznú foglalkoztatás</t>
  </si>
  <si>
    <t>Közterület rendjének fenntartása</t>
  </si>
  <si>
    <t xml:space="preserve"> a ../…....(…..) önk. rendelethez</t>
  </si>
  <si>
    <t xml:space="preserve">  a ../…...(……..) önk. rendelethez</t>
  </si>
  <si>
    <t>A Polgármesteri Hivatal 2013. évi költségvetésének</t>
  </si>
  <si>
    <t>Az önkormányzat 2013. évi költségvetésének</t>
  </si>
  <si>
    <t>Út-autópálya építés</t>
  </si>
  <si>
    <t>Egyéb m.n.s. ép.-Belterületi vízrendezés</t>
  </si>
  <si>
    <t>Zöldterület kezelés</t>
  </si>
  <si>
    <t>Egyéb m.n.s.közösségi társadalmi tev.tám.</t>
  </si>
  <si>
    <t>Közösségi társadalmi tevékenységek</t>
  </si>
  <si>
    <t>Kiemelt állami és önkormányzati rendezvények</t>
  </si>
  <si>
    <t>Aktív korúak ellátása</t>
  </si>
  <si>
    <t>a  .../2013. (…....) önk. rendelethez</t>
  </si>
  <si>
    <t xml:space="preserve">Az önkormányzat intézményeinek </t>
  </si>
  <si>
    <t>Ellátot-</t>
  </si>
  <si>
    <t>Eng. állás-helyek</t>
  </si>
  <si>
    <t xml:space="preserve">                   BEVÉTELEK</t>
  </si>
  <si>
    <t xml:space="preserve">                                                  KIADÁSOK</t>
  </si>
  <si>
    <t>Intézmények</t>
  </si>
  <si>
    <t>tak</t>
  </si>
  <si>
    <t>Saját</t>
  </si>
  <si>
    <t>Önkorm.</t>
  </si>
  <si>
    <t>Előir.</t>
  </si>
  <si>
    <t>Személyi</t>
  </si>
  <si>
    <t>Szem. jutt.</t>
  </si>
  <si>
    <t>Dologi</t>
  </si>
  <si>
    <t>Ellátottak</t>
  </si>
  <si>
    <t>megnevezése</t>
  </si>
  <si>
    <t>száma</t>
  </si>
  <si>
    <t>bevételek</t>
  </si>
  <si>
    <t>finansz.</t>
  </si>
  <si>
    <t>összesen</t>
  </si>
  <si>
    <t>juttatás</t>
  </si>
  <si>
    <t>járulékai</t>
  </si>
  <si>
    <t>pénzb. jutt.</t>
  </si>
  <si>
    <t>össz.</t>
  </si>
  <si>
    <t>- Városi Kincstár (saját)</t>
  </si>
  <si>
    <t>- Városi Kincstár (közmunka)</t>
  </si>
  <si>
    <t>- Egyesített Óvodai Intézmény</t>
  </si>
  <si>
    <t>- Műv. Központ és Könyvtár</t>
  </si>
  <si>
    <t>- Vasvári Pál Múzeum</t>
  </si>
  <si>
    <t>Intézmények összesen:</t>
  </si>
  <si>
    <t>Polgármesteri Hivatal</t>
  </si>
  <si>
    <t>Mindösszesen:</t>
  </si>
  <si>
    <t>Tiszavasvári Önkormányzat adósságot keletkeztető ügyletekből és kezességvállalásokból fennálló kötelezettségei</t>
  </si>
  <si>
    <t>Egyenleg 2012.12.31.</t>
  </si>
  <si>
    <t xml:space="preserve">Infrastukturális hitel </t>
  </si>
  <si>
    <t>Viziközmű hitel (üdülőterületi)</t>
  </si>
  <si>
    <t xml:space="preserve">Saját erő 2-es hitelcél </t>
  </si>
  <si>
    <t xml:space="preserve">Saját erő 8-as hitelcél </t>
  </si>
  <si>
    <t>Folyószámla-hitel</t>
  </si>
  <si>
    <t>DSE kezességvállalás</t>
  </si>
  <si>
    <t>Tiszavasvári Önkormányzat adósságot keletkeztető ügyletekből és kezességvállalásokból fennálló kötelezettségei tervezett hitelkonszolidáció figyelembe vétele mellett</t>
  </si>
  <si>
    <t>Tiszavasvári Önkormányzat saját bevételeinek részletezése az adósságot keletkeztető ügyletből származó tárgyévi fizetési kötelezettség megállapításához</t>
  </si>
  <si>
    <t>Tiszavasvári Önkormányzat 2013. évi adósságot keletkeztető fejlesztési céljai</t>
  </si>
  <si>
    <t>ÉAOP-4.1.1 Férőhelybővítés és komplex fejlesztés a Tiszavasvári Fülemüle Óvodában</t>
  </si>
  <si>
    <t>ÉAOP-5.1.2 Tiszavasvári Város belterületi  vízrendezése</t>
  </si>
  <si>
    <t>Tiszavasvári Város belterületi vízrendezése</t>
  </si>
  <si>
    <t>6 db szennyvízbekötés az üdülő területén</t>
  </si>
  <si>
    <t>EOI tervek</t>
  </si>
  <si>
    <t>Városrehabilitációval kapcsolatos tervek elkészítése</t>
  </si>
  <si>
    <t>Tervek, programok</t>
  </si>
  <si>
    <t>Közfoglalkoztatás keretében gépek, felszerelések b.</t>
  </si>
  <si>
    <t>Ügyviteli, számítástechnikai eszközök beszerzése</t>
  </si>
  <si>
    <t>V. P.Múzeum felúj., akadályment., korszer. TIOP 1.2.2.</t>
  </si>
  <si>
    <t>V.P. Múzeum szoftverek, eszk. beszerz.TÁMOP 3.2.3.</t>
  </si>
  <si>
    <t>VK - új strukt. honlap kif., notebook besz. TÁMOP 3.2.4.</t>
  </si>
  <si>
    <t>Villamos energia hál. fejl. a Tiszavasvári Ált.Isk-ban</t>
  </si>
  <si>
    <t>FOTON kistraktorhoz fülke és hótoló adatper beszerzése</t>
  </si>
  <si>
    <t>Városi zöldter-hez kapcs. építm. lét., eszk. beszerz.</t>
  </si>
  <si>
    <t>Rotációs kapa beszerzése</t>
  </si>
  <si>
    <t>Férőhelybővítés és komplex fejlesztés az Óvodában</t>
  </si>
  <si>
    <t>Orvosi rendelő tetőszigetelése</t>
  </si>
  <si>
    <t>Férőhelybővítés és komplex fejlesztés a tiszavasvári Fülemüle Óvodában a minőségi nevelés érdekében ÉAOP-4.1.1/A/11</t>
  </si>
  <si>
    <t>Tiszavasvári Város belterületi vízrendezése ÁEOP-5.1.2/02-11</t>
  </si>
  <si>
    <t>Tanító tárgyi örökségünk - TÁMOP 3.2.8. B-12/1</t>
  </si>
  <si>
    <t>ÚTILAPU-Láss a szemeddel, alkoss a kezeddel, járd a lábaddal - TÁMOP 3.2.3./A-11/1-2012-0099</t>
  </si>
  <si>
    <t>Tárgyaink, örökségünk TÁMOP 1.2.2.-11/1</t>
  </si>
  <si>
    <t>Könyvmolyképző, vagy korszerű tudástár … TÁMOP 3.2.4-11/1-2012-0086</t>
  </si>
  <si>
    <t>Kulturális szakemberek továbbképzése TÁMOP 3.2.12.</t>
  </si>
  <si>
    <t>Környezeti nevelés a Fülemüle Zöld Óvodában                                                       TÁMOP 3.1.7-11/2-2011-0378</t>
  </si>
  <si>
    <t>Óvoda és a család kapcsolata - TÁMOP 3.1.7-11/2-2011-0374</t>
  </si>
  <si>
    <t>Játékban kiteljesedő kompetencia alapú nevelés                         TÁMOP 3.1.7-11/2-2011-0386</t>
  </si>
  <si>
    <t>A HHH gyermekek anyanyelvi fejlesztése                                    TÁMOP 3.1.7-11/2-2011-0381</t>
  </si>
  <si>
    <t xml:space="preserve">Az önkormányzat és intézményeinek engedélyezett álláshelyei  </t>
  </si>
  <si>
    <t>Önkormányzat -közfoglalkoztatott</t>
  </si>
  <si>
    <t>Önkormányzat</t>
  </si>
  <si>
    <t>Intézmények összesen</t>
  </si>
  <si>
    <t>2013. évi költségvetése (a Polgármesteri Hivatal nélkül)</t>
  </si>
  <si>
    <t xml:space="preserve">Viziközmű társulati hitel </t>
  </si>
  <si>
    <t>Saját erő 2-es hitelcél</t>
  </si>
  <si>
    <t>Tiszavasvári DSE tám. megelőlegező hitelnél kezességváll.</t>
  </si>
  <si>
    <t>Összesen (1+3+7+8+10+12)</t>
  </si>
  <si>
    <t xml:space="preserve">Szennyvízcsatorna érdekeltségi hozzájárulás </t>
  </si>
  <si>
    <t>felhalmozási célú támogatás</t>
  </si>
  <si>
    <t>Sz-Sz-B M-i Szilárd Hulladékgazd. társ.támogatása</t>
  </si>
  <si>
    <t>működési célú támogatás</t>
  </si>
  <si>
    <t>Nyíregyháza és Térsége Hull.társ.műk.hozzájárulása</t>
  </si>
  <si>
    <t>Helyi tömegközlekedés támogatás</t>
  </si>
  <si>
    <t>Köztestületi Tűzoltóság támogatása</t>
  </si>
  <si>
    <t>Polgárőrség támogatása</t>
  </si>
  <si>
    <t>TTKT Munkaszervezet támogatása</t>
  </si>
  <si>
    <t>Polgármesteri keret</t>
  </si>
  <si>
    <t>TISZATÉR támogatás</t>
  </si>
  <si>
    <t>TÖOSZ támogatás</t>
  </si>
  <si>
    <t>LEADER Közösség támogatás</t>
  </si>
  <si>
    <t>TISZK támogatás</t>
  </si>
  <si>
    <t>Alapítványi iskola, óvoda támogatás</t>
  </si>
  <si>
    <t>TTKT  Egészségügyi Szolgáltató Központ tám.</t>
  </si>
  <si>
    <t>TTKT - orvosi ügyelet támogatása</t>
  </si>
  <si>
    <t>Tiszavasvári Sportegyesület támogatása</t>
  </si>
  <si>
    <t>Tiszavasvári Diáksport Egyesület támogatása</t>
  </si>
  <si>
    <t>Szabadidős Programszervező Egyesület támogatása</t>
  </si>
  <si>
    <t xml:space="preserve">Intézményfenntartási támogatás </t>
  </si>
  <si>
    <t>V. P. Múzeum szoftverek, eszközök beszerzése TÁMOP 3.2.3. pályázat keretében</t>
  </si>
  <si>
    <t>2012.</t>
  </si>
  <si>
    <t>Az önkormányzatot 2013. évben várhatóan megillető</t>
  </si>
  <si>
    <t>normatív állami hozzájárulás</t>
  </si>
  <si>
    <t>Feladatmutató</t>
  </si>
  <si>
    <t>Állami hozzájárulás (Ft/fő/év)</t>
  </si>
  <si>
    <t>Számításba vehető összeg (Ft)</t>
  </si>
  <si>
    <t>Települési önkormányzatok feladatai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</si>
  <si>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</si>
  <si>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</si>
  <si>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</si>
  <si>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</si>
  <si>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</si>
  <si>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</si>
  <si>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Beszámítás összege</t>
  </si>
  <si>
    <t>2013.április 30.-ig nyújtott éves támogatás összesen</t>
  </si>
  <si>
    <t>Egyéb kötelező önkormányzati feladatok támogatása</t>
  </si>
  <si>
    <t>Lakott külterülettel kapcsolatos feladatok</t>
  </si>
  <si>
    <t xml:space="preserve">Pénzbeli szociális juttatások </t>
  </si>
  <si>
    <t>2013. január 1-től augusztus 31-ig</t>
  </si>
  <si>
    <t>Óvodai nevelés (napi 8 órát meghaladó nyitvatartás)</t>
  </si>
  <si>
    <t>Óvodapedagógusok elismert létszáma</t>
  </si>
  <si>
    <t>Óvodapedagógusok munkáját segítők létszáma</t>
  </si>
  <si>
    <t>2013. szeptember 1-től december 31-ig</t>
  </si>
  <si>
    <t xml:space="preserve"> Óvodai nevelés (napi 8 órát meghaladó nyitvatartás)</t>
  </si>
  <si>
    <t>Szociális juttatások, egyéb szolgáltatások</t>
  </si>
  <si>
    <t>- Kedvezményes óvodai, iskolai, kollégiumi étkeztetés</t>
  </si>
  <si>
    <t>Könyvtári, közművelődési feladatok támogatása</t>
  </si>
  <si>
    <t>Muzeális intézményi feladatok támogatása</t>
  </si>
  <si>
    <t>Normatív támogatások mindösszesen:</t>
  </si>
  <si>
    <t>9. melléklet</t>
  </si>
  <si>
    <t>10. melléklet</t>
  </si>
  <si>
    <t xml:space="preserve"> a .../…....(…...) önk.  </t>
  </si>
  <si>
    <t>rendelethez</t>
  </si>
  <si>
    <t xml:space="preserve">Tiszavasvári Város Önkormányzata </t>
  </si>
  <si>
    <t>Előirányzat</t>
  </si>
  <si>
    <t>Céltartalékok:</t>
  </si>
  <si>
    <t>- Egyéb tartalék</t>
  </si>
  <si>
    <t>- Normatíva visszafizetés miatti tartalék</t>
  </si>
  <si>
    <t>- Önkormányzati létesítmények felújítási kerete F</t>
  </si>
  <si>
    <t>Céltartalékok összesen:</t>
  </si>
  <si>
    <t>Pénzforgalom nélküli kiadások összesen:</t>
  </si>
  <si>
    <t xml:space="preserve"> 13. melléklet</t>
  </si>
  <si>
    <t xml:space="preserve">2013. évi költségvetésében rendelkezésre álló tartalékok </t>
  </si>
  <si>
    <t xml:space="preserve">  Köztemető fenntartás</t>
  </si>
  <si>
    <t xml:space="preserve">- Lakásfelújítási Alap </t>
  </si>
  <si>
    <t>Adatszolgáltatás 
az elismert tartozásállományról 2012.december 31-én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</si>
  <si>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</si>
  <si>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</si>
  <si>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</si>
  <si>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</si>
  <si>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</si>
  <si>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</si>
  <si>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</si>
  <si>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</si>
  <si>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</si>
  <si>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</si>
  <si>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</si>
  <si>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2013. .......................... hó ..... nap</t>
  </si>
  <si>
    <t>költségvetési szerv vezetője</t>
  </si>
  <si>
    <t>5. tájékoztató tábla</t>
  </si>
  <si>
    <r>
      <t>11.</t>
    </r>
    <r>
      <rPr>
        <i/>
        <sz val="8"/>
        <rFont val="Times New Roman CE"/>
        <family val="1"/>
      </rPr>
      <t xml:space="preserve"> melléklet</t>
    </r>
  </si>
  <si>
    <r>
      <t>12.</t>
    </r>
    <r>
      <rPr>
        <i/>
        <sz val="8"/>
        <rFont val="Times New Roman CE"/>
        <family val="1"/>
      </rPr>
      <t xml:space="preserve"> melléklet</t>
    </r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</si>
</sst>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78">
    <font>
      <sz val="10"/>
      <name val="Times New Roman CE"/>
      <family val="0"/>
    </font>
    <font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MS Sans Serif"/>
      <family val="0"/>
    </font>
    <font>
      <sz val="10"/>
      <name val="Arial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i/>
      <sz val="14"/>
      <name val="Times New Roman CE"/>
      <family val="1"/>
    </font>
    <font>
      <b/>
      <i/>
      <sz val="13"/>
      <name val="Times New Roman CE"/>
      <family val="1"/>
    </font>
    <font>
      <b/>
      <sz val="9"/>
      <color indexed="50"/>
      <name val="Times New Roman CE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9"/>
      <color indexed="10"/>
      <name val="Times New Roman CE"/>
      <family val="0"/>
    </font>
    <font>
      <b/>
      <sz val="9"/>
      <color indexed="16"/>
      <name val="Times New Roman CE"/>
      <family val="0"/>
    </font>
    <font>
      <i/>
      <sz val="9"/>
      <color indexed="48"/>
      <name val="Times New Roman CE"/>
      <family val="1"/>
    </font>
    <font>
      <sz val="9"/>
      <color indexed="50"/>
      <name val="Times New Roman CE"/>
      <family val="1"/>
    </font>
    <font>
      <sz val="9"/>
      <color indexed="16"/>
      <name val="Times New Roman CE"/>
      <family val="1"/>
    </font>
    <font>
      <i/>
      <sz val="9"/>
      <color indexed="50"/>
      <name val="Times New Roman CE"/>
      <family val="0"/>
    </font>
    <font>
      <i/>
      <sz val="9"/>
      <color indexed="61"/>
      <name val="Times New Roman CE"/>
      <family val="1"/>
    </font>
    <font>
      <i/>
      <sz val="9"/>
      <color indexed="16"/>
      <name val="Times New Roman CE"/>
      <family val="1"/>
    </font>
    <font>
      <sz val="9"/>
      <color indexed="60"/>
      <name val="Times New Roman CE"/>
      <family val="1"/>
    </font>
    <font>
      <sz val="10"/>
      <name val="Arial CE"/>
      <family val="0"/>
    </font>
    <font>
      <b/>
      <sz val="6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i/>
      <sz val="14"/>
      <name val="Times New Roman CE"/>
      <family val="1"/>
    </font>
    <font>
      <sz val="14"/>
      <name val="Times New Roman CE"/>
      <family val="1"/>
    </font>
    <font>
      <b/>
      <i/>
      <sz val="12"/>
      <name val="Times New Roman CE"/>
      <family val="0"/>
    </font>
    <font>
      <i/>
      <sz val="12"/>
      <name val="Times New Roman CE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0" fillId="0" borderId="0">
      <alignment/>
      <protection/>
    </xf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4" borderId="7" applyNumberFormat="0" applyFont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6" borderId="8" applyNumberFormat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68" fillId="0" borderId="0">
      <alignment/>
      <protection/>
    </xf>
    <xf numFmtId="0" fontId="49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17" borderId="0" applyNumberFormat="0" applyBorder="0" applyAlignment="0" applyProtection="0"/>
    <xf numFmtId="0" fontId="47" fillId="7" borderId="0" applyNumberFormat="0" applyBorder="0" applyAlignment="0" applyProtection="0"/>
    <xf numFmtId="0" fontId="48" fillId="16" borderId="1" applyNumberFormat="0" applyAlignment="0" applyProtection="0"/>
    <xf numFmtId="9" fontId="0" fillId="0" borderId="0" applyFont="0" applyFill="0" applyBorder="0" applyAlignment="0" applyProtection="0"/>
  </cellStyleXfs>
  <cellXfs count="899">
    <xf numFmtId="0" fontId="0" fillId="0" borderId="0" xfId="0" applyAlignment="1">
      <alignment/>
    </xf>
    <xf numFmtId="0" fontId="0" fillId="0" borderId="0" xfId="62" applyFont="1" applyFill="1">
      <alignment/>
      <protection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62" applyFont="1" applyFill="1" applyBorder="1" applyAlignment="1" applyProtection="1">
      <alignment horizontal="center" vertical="center" wrapText="1"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0" fontId="17" fillId="0" borderId="10" xfId="62" applyFont="1" applyFill="1" applyBorder="1" applyAlignment="1" applyProtection="1">
      <alignment horizontal="left" vertical="center" wrapText="1" indent="1"/>
      <protection/>
    </xf>
    <xf numFmtId="0" fontId="17" fillId="0" borderId="11" xfId="62" applyFont="1" applyFill="1" applyBorder="1" applyAlignment="1" applyProtection="1">
      <alignment horizontal="left" vertical="center" wrapText="1" indent="1"/>
      <protection/>
    </xf>
    <xf numFmtId="0" fontId="17" fillId="0" borderId="12" xfId="62" applyFont="1" applyFill="1" applyBorder="1" applyAlignment="1" applyProtection="1">
      <alignment horizontal="left" vertical="center" wrapText="1" indent="1"/>
      <protection/>
    </xf>
    <xf numFmtId="0" fontId="17" fillId="0" borderId="13" xfId="62" applyFont="1" applyFill="1" applyBorder="1" applyAlignment="1" applyProtection="1">
      <alignment horizontal="left" vertical="center" wrapText="1" indent="1"/>
      <protection/>
    </xf>
    <xf numFmtId="0" fontId="17" fillId="0" borderId="14" xfId="62" applyFont="1" applyFill="1" applyBorder="1" applyAlignment="1" applyProtection="1">
      <alignment horizontal="left" vertical="center" wrapText="1" indent="1"/>
      <protection/>
    </xf>
    <xf numFmtId="0" fontId="17" fillId="0" borderId="15" xfId="62" applyFont="1" applyFill="1" applyBorder="1" applyAlignment="1" applyProtection="1">
      <alignment horizontal="left" vertical="center" wrapText="1" indent="1"/>
      <protection/>
    </xf>
    <xf numFmtId="0" fontId="17" fillId="0" borderId="16" xfId="62" applyFont="1" applyFill="1" applyBorder="1" applyAlignment="1" applyProtection="1">
      <alignment horizontal="left" vertical="center" wrapText="1" indent="1"/>
      <protection/>
    </xf>
    <xf numFmtId="49" fontId="17" fillId="0" borderId="17" xfId="62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2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2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2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2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62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62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2" applyFont="1" applyFill="1" applyBorder="1" applyAlignment="1" applyProtection="1">
      <alignment horizontal="left" vertical="center" wrapText="1" indent="1"/>
      <protection/>
    </xf>
    <xf numFmtId="0" fontId="15" fillId="0" borderId="24" xfId="62" applyFont="1" applyFill="1" applyBorder="1" applyAlignment="1" applyProtection="1">
      <alignment horizontal="left" vertical="center" wrapText="1" indent="1"/>
      <protection/>
    </xf>
    <xf numFmtId="0" fontId="15" fillId="0" borderId="25" xfId="62" applyFont="1" applyFill="1" applyBorder="1" applyAlignment="1" applyProtection="1">
      <alignment horizontal="left" vertical="center" wrapText="1" indent="1"/>
      <protection/>
    </xf>
    <xf numFmtId="0" fontId="15" fillId="0" borderId="26" xfId="62" applyFont="1" applyFill="1" applyBorder="1" applyAlignment="1" applyProtection="1">
      <alignment horizontal="left" vertical="center" wrapText="1" indent="1"/>
      <protection/>
    </xf>
    <xf numFmtId="0" fontId="18" fillId="0" borderId="25" xfId="62" applyFont="1" applyFill="1" applyBorder="1" applyAlignment="1" applyProtection="1">
      <alignment horizontal="left" vertical="center" wrapText="1" indent="1"/>
      <protection/>
    </xf>
    <xf numFmtId="0" fontId="6" fillId="0" borderId="24" xfId="62" applyFont="1" applyFill="1" applyBorder="1" applyAlignment="1" applyProtection="1">
      <alignment horizontal="center" vertical="center" wrapText="1"/>
      <protection/>
    </xf>
    <xf numFmtId="0" fontId="6" fillId="0" borderId="25" xfId="62" applyFont="1" applyFill="1" applyBorder="1" applyAlignment="1" applyProtection="1">
      <alignment horizontal="center" vertical="center" wrapText="1"/>
      <protection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28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25" xfId="62" applyFont="1" applyFill="1" applyBorder="1" applyAlignment="1" applyProtection="1">
      <alignment vertical="center" wrapText="1"/>
      <protection/>
    </xf>
    <xf numFmtId="0" fontId="15" fillId="0" borderId="29" xfId="62" applyFont="1" applyFill="1" applyBorder="1" applyAlignment="1" applyProtection="1">
      <alignment vertical="center" wrapText="1"/>
      <protection/>
    </xf>
    <xf numFmtId="0" fontId="17" fillId="0" borderId="14" xfId="0" applyFont="1" applyBorder="1" applyAlignment="1" applyProtection="1">
      <alignment horizontal="left" vertical="center" indent="1"/>
      <protection locked="0"/>
    </xf>
    <xf numFmtId="3" fontId="17" fillId="0" borderId="30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7" xfId="0" applyNumberFormat="1" applyFont="1" applyBorder="1" applyAlignment="1" applyProtection="1">
      <alignment horizontal="right" vertical="center" indent="1"/>
      <protection locked="0"/>
    </xf>
    <xf numFmtId="0" fontId="17" fillId="0" borderId="16" xfId="0" applyFont="1" applyBorder="1" applyAlignment="1" applyProtection="1">
      <alignment horizontal="left" vertical="center" indent="1"/>
      <protection locked="0"/>
    </xf>
    <xf numFmtId="0" fontId="15" fillId="0" borderId="24" xfId="62" applyFont="1" applyFill="1" applyBorder="1" applyAlignment="1" applyProtection="1">
      <alignment horizontal="center" vertical="center" wrapText="1"/>
      <protection/>
    </xf>
    <xf numFmtId="0" fontId="15" fillId="0" borderId="25" xfId="62" applyFont="1" applyFill="1" applyBorder="1" applyAlignment="1" applyProtection="1">
      <alignment horizontal="center" vertical="center" wrapText="1"/>
      <protection/>
    </xf>
    <xf numFmtId="0" fontId="15" fillId="0" borderId="31" xfId="62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6" fillId="0" borderId="25" xfId="64" applyFont="1" applyFill="1" applyBorder="1" applyAlignment="1" applyProtection="1">
      <alignment horizontal="left" vertical="center" indent="1"/>
      <protection/>
    </xf>
    <xf numFmtId="0" fontId="10" fillId="0" borderId="0" xfId="62" applyFill="1">
      <alignment/>
      <protection/>
    </xf>
    <xf numFmtId="0" fontId="6" fillId="0" borderId="31" xfId="62" applyFont="1" applyFill="1" applyBorder="1" applyAlignment="1" applyProtection="1">
      <alignment horizontal="center" vertical="center" wrapText="1"/>
      <protection/>
    </xf>
    <xf numFmtId="0" fontId="17" fillId="0" borderId="0" xfId="62" applyFont="1" applyFill="1">
      <alignment/>
      <protection/>
    </xf>
    <xf numFmtId="0" fontId="19" fillId="0" borderId="0" xfId="62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center" vertical="center" wrapText="1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1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33" xfId="0" applyNumberFormat="1" applyFont="1" applyFill="1" applyBorder="1" applyAlignment="1" applyProtection="1">
      <alignment vertical="center" wrapText="1"/>
      <protection/>
    </xf>
    <xf numFmtId="164" fontId="6" fillId="0" borderId="31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4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24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7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8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3" xfId="0" applyNumberFormat="1" applyFont="1" applyFill="1" applyBorder="1" applyAlignment="1" applyProtection="1">
      <alignment horizontal="right" vertical="center" indent="1"/>
      <protection locked="0"/>
    </xf>
    <xf numFmtId="3" fontId="17" fillId="0" borderId="14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21" xfId="0" applyNumberFormat="1" applyFont="1" applyFill="1" applyBorder="1" applyAlignment="1" applyProtection="1">
      <alignment vertical="center"/>
      <protection locked="0"/>
    </xf>
    <xf numFmtId="3" fontId="17" fillId="0" borderId="16" xfId="0" applyNumberFormat="1" applyFont="1" applyFill="1" applyBorder="1" applyAlignment="1" applyProtection="1">
      <alignment vertical="center"/>
      <protection locked="0"/>
    </xf>
    <xf numFmtId="49" fontId="17" fillId="0" borderId="18" xfId="0" applyNumberFormat="1" applyFont="1" applyFill="1" applyBorder="1" applyAlignment="1" applyProtection="1">
      <alignment vertical="center"/>
      <protection locked="0"/>
    </xf>
    <xf numFmtId="0" fontId="6" fillId="0" borderId="26" xfId="64" applyFont="1" applyFill="1" applyBorder="1" applyAlignment="1" applyProtection="1">
      <alignment horizontal="center" vertical="center" wrapText="1"/>
      <protection/>
    </xf>
    <xf numFmtId="0" fontId="6" fillId="0" borderId="29" xfId="64" applyFont="1" applyFill="1" applyBorder="1" applyAlignment="1" applyProtection="1">
      <alignment horizontal="center" vertical="center"/>
      <protection/>
    </xf>
    <xf numFmtId="0" fontId="6" fillId="0" borderId="42" xfId="64" applyFont="1" applyFill="1" applyBorder="1" applyAlignment="1" applyProtection="1">
      <alignment horizontal="center" vertical="center"/>
      <protection/>
    </xf>
    <xf numFmtId="0" fontId="10" fillId="0" borderId="0" xfId="64" applyFill="1" applyProtection="1">
      <alignment/>
      <protection/>
    </xf>
    <xf numFmtId="0" fontId="17" fillId="0" borderId="24" xfId="64" applyFont="1" applyFill="1" applyBorder="1" applyAlignment="1" applyProtection="1">
      <alignment horizontal="left" vertical="center" indent="1"/>
      <protection/>
    </xf>
    <xf numFmtId="0" fontId="10" fillId="0" borderId="0" xfId="64" applyFill="1" applyAlignment="1" applyProtection="1">
      <alignment vertical="center"/>
      <protection/>
    </xf>
    <xf numFmtId="0" fontId="17" fillId="0" borderId="17" xfId="64" applyFont="1" applyFill="1" applyBorder="1" applyAlignment="1" applyProtection="1">
      <alignment horizontal="left" vertical="center" indent="1"/>
      <protection/>
    </xf>
    <xf numFmtId="0" fontId="17" fillId="0" borderId="10" xfId="64" applyFont="1" applyFill="1" applyBorder="1" applyAlignment="1" applyProtection="1">
      <alignment horizontal="left" vertical="center" indent="1"/>
      <protection/>
    </xf>
    <xf numFmtId="164" fontId="17" fillId="0" borderId="10" xfId="64" applyNumberFormat="1" applyFont="1" applyFill="1" applyBorder="1" applyAlignment="1" applyProtection="1">
      <alignment vertical="center"/>
      <protection locked="0"/>
    </xf>
    <xf numFmtId="164" fontId="17" fillId="0" borderId="28" xfId="64" applyNumberFormat="1" applyFont="1" applyFill="1" applyBorder="1" applyAlignment="1" applyProtection="1">
      <alignment vertical="center"/>
      <protection/>
    </xf>
    <xf numFmtId="0" fontId="17" fillId="0" borderId="18" xfId="64" applyFont="1" applyFill="1" applyBorder="1" applyAlignment="1" applyProtection="1">
      <alignment horizontal="left" vertical="center" indent="1"/>
      <protection/>
    </xf>
    <xf numFmtId="164" fontId="17" fillId="0" borderId="11" xfId="64" applyNumberFormat="1" applyFont="1" applyFill="1" applyBorder="1" applyAlignment="1" applyProtection="1">
      <alignment vertical="center"/>
      <protection locked="0"/>
    </xf>
    <xf numFmtId="164" fontId="17" fillId="0" borderId="27" xfId="64" applyNumberFormat="1" applyFont="1" applyFill="1" applyBorder="1" applyAlignment="1" applyProtection="1">
      <alignment vertical="center"/>
      <protection/>
    </xf>
    <xf numFmtId="0" fontId="10" fillId="0" borderId="0" xfId="64" applyFill="1" applyAlignment="1" applyProtection="1">
      <alignment vertical="center"/>
      <protection locked="0"/>
    </xf>
    <xf numFmtId="164" fontId="17" fillId="0" borderId="13" xfId="64" applyNumberFormat="1" applyFont="1" applyFill="1" applyBorder="1" applyAlignment="1" applyProtection="1">
      <alignment vertical="center"/>
      <protection locked="0"/>
    </xf>
    <xf numFmtId="164" fontId="17" fillId="0" borderId="39" xfId="64" applyNumberFormat="1" applyFont="1" applyFill="1" applyBorder="1" applyAlignment="1" applyProtection="1">
      <alignment vertical="center"/>
      <protection/>
    </xf>
    <xf numFmtId="164" fontId="15" fillId="0" borderId="25" xfId="64" applyNumberFormat="1" applyFont="1" applyFill="1" applyBorder="1" applyAlignment="1" applyProtection="1">
      <alignment vertical="center"/>
      <protection/>
    </xf>
    <xf numFmtId="164" fontId="15" fillId="0" borderId="31" xfId="64" applyNumberFormat="1" applyFont="1" applyFill="1" applyBorder="1" applyAlignment="1" applyProtection="1">
      <alignment vertical="center"/>
      <protection/>
    </xf>
    <xf numFmtId="0" fontId="17" fillId="0" borderId="20" xfId="64" applyFont="1" applyFill="1" applyBorder="1" applyAlignment="1" applyProtection="1">
      <alignment horizontal="left" vertical="center" indent="1"/>
      <protection/>
    </xf>
    <xf numFmtId="0" fontId="15" fillId="0" borderId="24" xfId="64" applyFont="1" applyFill="1" applyBorder="1" applyAlignment="1" applyProtection="1">
      <alignment horizontal="left" vertical="center" indent="1"/>
      <protection/>
    </xf>
    <xf numFmtId="164" fontId="15" fillId="0" borderId="25" xfId="64" applyNumberFormat="1" applyFont="1" applyFill="1" applyBorder="1" applyProtection="1">
      <alignment/>
      <protection/>
    </xf>
    <xf numFmtId="164" fontId="15" fillId="0" borderId="31" xfId="64" applyNumberFormat="1" applyFont="1" applyFill="1" applyBorder="1" applyProtection="1">
      <alignment/>
      <protection/>
    </xf>
    <xf numFmtId="0" fontId="10" fillId="0" borderId="0" xfId="64" applyFill="1" applyProtection="1">
      <alignment/>
      <protection locked="0"/>
    </xf>
    <xf numFmtId="0" fontId="0" fillId="0" borderId="0" xfId="64" applyFont="1" applyFill="1" applyProtection="1">
      <alignment/>
      <protection/>
    </xf>
    <xf numFmtId="0" fontId="3" fillId="0" borderId="0" xfId="64" applyFont="1" applyFill="1" applyProtection="1">
      <alignment/>
      <protection locked="0"/>
    </xf>
    <xf numFmtId="0" fontId="5" fillId="0" borderId="0" xfId="64" applyFont="1" applyFill="1" applyProtection="1">
      <alignment/>
      <protection locked="0"/>
    </xf>
    <xf numFmtId="164" fontId="15" fillId="18" borderId="25" xfId="0" applyNumberFormat="1" applyFont="1" applyFill="1" applyBorder="1" applyAlignment="1" applyProtection="1">
      <alignment vertical="center" wrapText="1"/>
      <protection/>
    </xf>
    <xf numFmtId="164" fontId="6" fillId="18" borderId="25" xfId="0" applyNumberFormat="1" applyFont="1" applyFill="1" applyBorder="1" applyAlignment="1" applyProtection="1">
      <alignment vertical="center" wrapText="1"/>
      <protection/>
    </xf>
    <xf numFmtId="164" fontId="0" fillId="18" borderId="43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3" xfId="0" applyFont="1" applyFill="1" applyBorder="1" applyAlignment="1" applyProtection="1">
      <alignment vertical="center" wrapText="1"/>
      <protection locked="0"/>
    </xf>
    <xf numFmtId="0" fontId="15" fillId="0" borderId="25" xfId="62" applyFont="1" applyFill="1" applyBorder="1" applyAlignment="1" applyProtection="1">
      <alignment horizontal="left" vertical="center" wrapText="1" indent="1"/>
      <protection/>
    </xf>
    <xf numFmtId="0" fontId="5" fillId="0" borderId="0" xfId="62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10" fillId="0" borderId="44" xfId="62" applyFill="1" applyBorder="1">
      <alignment/>
      <protection/>
    </xf>
    <xf numFmtId="0" fontId="15" fillId="0" borderId="25" xfId="62" applyFont="1" applyFill="1" applyBorder="1" applyAlignment="1" applyProtection="1">
      <alignment horizontal="left" vertical="center" wrapText="1"/>
      <protection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 applyProtection="1">
      <alignment horizontal="right"/>
      <protection/>
    </xf>
    <xf numFmtId="164" fontId="16" fillId="0" borderId="46" xfId="62" applyNumberFormat="1" applyFont="1" applyFill="1" applyBorder="1" applyAlignment="1" applyProtection="1">
      <alignment horizontal="left" vertical="center"/>
      <protection/>
    </xf>
    <xf numFmtId="0" fontId="17" fillId="0" borderId="11" xfId="62" applyFont="1" applyFill="1" applyBorder="1" applyAlignment="1" applyProtection="1">
      <alignment horizontal="left" indent="6"/>
      <protection/>
    </xf>
    <xf numFmtId="0" fontId="17" fillId="0" borderId="11" xfId="62" applyFont="1" applyFill="1" applyBorder="1" applyAlignment="1" applyProtection="1">
      <alignment horizontal="left" vertical="center" wrapText="1" indent="6"/>
      <protection/>
    </xf>
    <xf numFmtId="0" fontId="17" fillId="0" borderId="16" xfId="62" applyFont="1" applyFill="1" applyBorder="1" applyAlignment="1" applyProtection="1">
      <alignment horizontal="left" vertical="center" wrapText="1" indent="6"/>
      <protection/>
    </xf>
    <xf numFmtId="0" fontId="17" fillId="0" borderId="40" xfId="62" applyFont="1" applyFill="1" applyBorder="1" applyAlignment="1" applyProtection="1">
      <alignment horizontal="left" vertical="center" wrapText="1" indent="6"/>
      <protection/>
    </xf>
    <xf numFmtId="0" fontId="0" fillId="0" borderId="0" xfId="62" applyFont="1" applyFill="1" applyBorder="1">
      <alignment/>
      <protection/>
    </xf>
    <xf numFmtId="0" fontId="1" fillId="0" borderId="0" xfId="62" applyFont="1" applyFill="1">
      <alignment/>
      <protection/>
    </xf>
    <xf numFmtId="164" fontId="3" fillId="0" borderId="0" xfId="62" applyNumberFormat="1" applyFont="1" applyFill="1" applyBorder="1" applyAlignment="1" applyProtection="1">
      <alignment horizontal="centerContinuous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2" fillId="0" borderId="16" xfId="62" applyFont="1" applyFill="1" applyBorder="1" applyAlignment="1">
      <alignment horizontal="center" vertical="center" wrapText="1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24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horizontal="center" vertical="center"/>
      <protection/>
    </xf>
    <xf numFmtId="0" fontId="0" fillId="0" borderId="31" xfId="62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2" fillId="0" borderId="25" xfId="62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7" xfId="40" applyNumberFormat="1" applyFont="1" applyFill="1" applyBorder="1" applyAlignment="1">
      <alignment/>
    </xf>
    <xf numFmtId="166" fontId="0" fillId="0" borderId="25" xfId="62" applyNumberFormat="1" applyFont="1" applyFill="1" applyBorder="1">
      <alignment/>
      <protection/>
    </xf>
    <xf numFmtId="166" fontId="0" fillId="0" borderId="31" xfId="62" applyNumberFormat="1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6" fillId="0" borderId="47" xfId="62" applyFont="1" applyFill="1" applyBorder="1" applyAlignment="1" applyProtection="1">
      <alignment horizontal="center" vertical="center" wrapText="1"/>
      <protection/>
    </xf>
    <xf numFmtId="0" fontId="0" fillId="0" borderId="13" xfId="62" applyFont="1" applyFill="1" applyBorder="1" applyProtection="1">
      <alignment/>
      <protection locked="0"/>
    </xf>
    <xf numFmtId="166" fontId="0" fillId="0" borderId="13" xfId="40" applyNumberFormat="1" applyFont="1" applyFill="1" applyBorder="1" applyAlignment="1" applyProtection="1">
      <alignment/>
      <protection locked="0"/>
    </xf>
    <xf numFmtId="0" fontId="0" fillId="0" borderId="11" xfId="62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6" xfId="62" applyFont="1" applyFill="1" applyBorder="1" applyProtection="1">
      <alignment/>
      <protection locked="0"/>
    </xf>
    <xf numFmtId="166" fontId="0" fillId="0" borderId="16" xfId="40" applyNumberFormat="1" applyFont="1" applyFill="1" applyBorder="1" applyAlignment="1" applyProtection="1">
      <alignment/>
      <protection locked="0"/>
    </xf>
    <xf numFmtId="0" fontId="15" fillId="0" borderId="22" xfId="62" applyFont="1" applyFill="1" applyBorder="1" applyAlignment="1" applyProtection="1">
      <alignment horizontal="center" vertical="center" wrapText="1"/>
      <protection/>
    </xf>
    <xf numFmtId="0" fontId="15" fillId="0" borderId="14" xfId="62" applyFont="1" applyFill="1" applyBorder="1" applyAlignment="1" applyProtection="1">
      <alignment horizontal="center" vertical="center" wrapText="1"/>
      <protection/>
    </xf>
    <xf numFmtId="0" fontId="15" fillId="0" borderId="30" xfId="62" applyFont="1" applyFill="1" applyBorder="1" applyAlignment="1" applyProtection="1">
      <alignment horizontal="center" vertical="center" wrapText="1"/>
      <protection/>
    </xf>
    <xf numFmtId="0" fontId="17" fillId="0" borderId="24" xfId="62" applyFont="1" applyFill="1" applyBorder="1" applyAlignment="1" applyProtection="1">
      <alignment horizontal="center" vertical="center"/>
      <protection/>
    </xf>
    <xf numFmtId="0" fontId="17" fillId="0" borderId="25" xfId="62" applyFont="1" applyFill="1" applyBorder="1" applyAlignment="1" applyProtection="1">
      <alignment horizontal="center" vertical="center"/>
      <protection/>
    </xf>
    <xf numFmtId="0" fontId="17" fillId="0" borderId="31" xfId="62" applyFont="1" applyFill="1" applyBorder="1" applyAlignment="1" applyProtection="1">
      <alignment horizontal="center" vertical="center"/>
      <protection/>
    </xf>
    <xf numFmtId="0" fontId="17" fillId="0" borderId="22" xfId="62" applyFont="1" applyFill="1" applyBorder="1" applyAlignment="1" applyProtection="1">
      <alignment horizontal="center" vertical="center"/>
      <protection/>
    </xf>
    <xf numFmtId="0" fontId="17" fillId="0" borderId="18" xfId="62" applyFont="1" applyFill="1" applyBorder="1" applyAlignment="1" applyProtection="1">
      <alignment horizontal="center" vertical="center"/>
      <protection/>
    </xf>
    <xf numFmtId="0" fontId="17" fillId="0" borderId="21" xfId="62" applyFont="1" applyFill="1" applyBorder="1" applyAlignment="1" applyProtection="1">
      <alignment horizontal="center" vertical="center"/>
      <protection/>
    </xf>
    <xf numFmtId="166" fontId="15" fillId="0" borderId="31" xfId="40" applyNumberFormat="1" applyFont="1" applyFill="1" applyBorder="1" applyAlignment="1" applyProtection="1">
      <alignment/>
      <protection/>
    </xf>
    <xf numFmtId="166" fontId="17" fillId="0" borderId="30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166" fontId="17" fillId="0" borderId="33" xfId="40" applyNumberFormat="1" applyFont="1" applyFill="1" applyBorder="1" applyAlignment="1" applyProtection="1">
      <alignment/>
      <protection locked="0"/>
    </xf>
    <xf numFmtId="166" fontId="17" fillId="0" borderId="31" xfId="40" applyNumberFormat="1" applyFont="1" applyFill="1" applyBorder="1" applyAlignment="1" applyProtection="1">
      <alignment/>
      <protection/>
    </xf>
    <xf numFmtId="0" fontId="17" fillId="0" borderId="14" xfId="62" applyFont="1" applyFill="1" applyBorder="1" applyProtection="1">
      <alignment/>
      <protection locked="0"/>
    </xf>
    <xf numFmtId="0" fontId="17" fillId="0" borderId="11" xfId="62" applyFont="1" applyFill="1" applyBorder="1" applyProtection="1">
      <alignment/>
      <protection locked="0"/>
    </xf>
    <xf numFmtId="0" fontId="17" fillId="0" borderId="16" xfId="62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left" vertical="center" wrapText="1"/>
      <protection/>
    </xf>
    <xf numFmtId="164" fontId="6" fillId="0" borderId="25" xfId="0" applyNumberFormat="1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31" xfId="0" applyFont="1" applyFill="1" applyBorder="1" applyAlignment="1" applyProtection="1">
      <alignment horizontal="center" vertical="center" wrapText="1"/>
      <protection/>
    </xf>
    <xf numFmtId="0" fontId="21" fillId="0" borderId="45" xfId="0" applyFont="1" applyFill="1" applyBorder="1" applyAlignment="1" applyProtection="1">
      <alignment horizontal="left" vertical="center" wrapText="1" indent="1"/>
      <protection/>
    </xf>
    <xf numFmtId="0" fontId="21" fillId="0" borderId="15" xfId="0" applyFont="1" applyFill="1" applyBorder="1" applyAlignment="1" applyProtection="1">
      <alignment horizontal="left" vertical="center" wrapText="1" indent="1"/>
      <protection/>
    </xf>
    <xf numFmtId="0" fontId="21" fillId="0" borderId="15" xfId="0" applyFont="1" applyFill="1" applyBorder="1" applyAlignment="1" applyProtection="1">
      <alignment horizontal="left" vertical="center" wrapText="1" indent="8"/>
      <protection/>
    </xf>
    <xf numFmtId="0" fontId="6" fillId="0" borderId="12" xfId="0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2" xfId="0" applyFont="1" applyBorder="1" applyAlignment="1" applyProtection="1">
      <alignment horizontal="right" vertical="center" indent="1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21" xfId="0" applyFont="1" applyBorder="1" applyAlignment="1" applyProtection="1">
      <alignment horizontal="right" vertical="center" indent="1"/>
      <protection/>
    </xf>
    <xf numFmtId="164" fontId="0" fillId="19" borderId="34" xfId="0" applyNumberFormat="1" applyFont="1" applyFill="1" applyBorder="1" applyAlignment="1" applyProtection="1">
      <alignment horizontal="left" vertical="center" wrapText="1" indent="2"/>
      <protection/>
    </xf>
    <xf numFmtId="3" fontId="2" fillId="0" borderId="31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49" fontId="17" fillId="0" borderId="22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23" fillId="0" borderId="18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7" xfId="0" applyNumberFormat="1" applyFont="1" applyFill="1" applyBorder="1" applyAlignment="1" applyProtection="1">
      <alignment vertical="center"/>
      <protection/>
    </xf>
    <xf numFmtId="49" fontId="17" fillId="0" borderId="18" xfId="0" applyNumberFormat="1" applyFont="1" applyFill="1" applyBorder="1" applyAlignment="1" applyProtection="1">
      <alignment vertical="center"/>
      <protection/>
    </xf>
    <xf numFmtId="3" fontId="17" fillId="0" borderId="27" xfId="0" applyNumberFormat="1" applyFont="1" applyFill="1" applyBorder="1" applyAlignment="1" applyProtection="1">
      <alignment vertical="center"/>
      <protection/>
    </xf>
    <xf numFmtId="49" fontId="6" fillId="0" borderId="24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3" fontId="17" fillId="0" borderId="31" xfId="0" applyNumberFormat="1" applyFont="1" applyFill="1" applyBorder="1" applyAlignment="1" applyProtection="1">
      <alignment vertical="center"/>
      <protection/>
    </xf>
    <xf numFmtId="49" fontId="17" fillId="0" borderId="18" xfId="0" applyNumberFormat="1" applyFont="1" applyFill="1" applyBorder="1" applyAlignment="1" applyProtection="1">
      <alignment horizontal="left" vertical="center"/>
      <protection/>
    </xf>
    <xf numFmtId="164" fontId="15" fillId="0" borderId="47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48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62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2" xfId="0" applyNumberFormat="1" applyFont="1" applyFill="1" applyBorder="1" applyAlignment="1" applyProtection="1">
      <alignment horizontal="center" vertical="center"/>
      <protection/>
    </xf>
    <xf numFmtId="164" fontId="6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3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3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0" fontId="17" fillId="0" borderId="11" xfId="64" applyFont="1" applyFill="1" applyBorder="1" applyAlignment="1" applyProtection="1">
      <alignment horizontal="left" vertical="center" indent="1"/>
      <protection/>
    </xf>
    <xf numFmtId="0" fontId="17" fillId="0" borderId="13" xfId="64" applyFont="1" applyFill="1" applyBorder="1" applyAlignment="1" applyProtection="1">
      <alignment horizontal="left" vertical="center" wrapText="1" indent="1"/>
      <protection/>
    </xf>
    <xf numFmtId="0" fontId="17" fillId="0" borderId="11" xfId="64" applyFont="1" applyFill="1" applyBorder="1" applyAlignment="1" applyProtection="1">
      <alignment horizontal="left" vertical="center" wrapText="1" indent="1"/>
      <protection/>
    </xf>
    <xf numFmtId="0" fontId="17" fillId="0" borderId="13" xfId="64" applyFont="1" applyFill="1" applyBorder="1" applyAlignment="1" applyProtection="1">
      <alignment horizontal="left" vertical="center" indent="1"/>
      <protection/>
    </xf>
    <xf numFmtId="0" fontId="6" fillId="0" borderId="25" xfId="64" applyFont="1" applyFill="1" applyBorder="1" applyAlignment="1" applyProtection="1">
      <alignment horizontal="left" indent="1"/>
      <protection/>
    </xf>
    <xf numFmtId="164" fontId="23" fillId="0" borderId="48" xfId="62" applyNumberFormat="1" applyFont="1" applyFill="1" applyBorder="1" applyAlignment="1" applyProtection="1">
      <alignment horizontal="right" vertical="center" wrapText="1" indent="1"/>
      <protection/>
    </xf>
    <xf numFmtId="164" fontId="23" fillId="0" borderId="50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50" xfId="62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53" xfId="62" applyFont="1" applyFill="1" applyBorder="1" applyAlignment="1" applyProtection="1">
      <alignment horizontal="left" vertical="center" wrapText="1" indent="1"/>
      <protection/>
    </xf>
    <xf numFmtId="49" fontId="17" fillId="0" borderId="54" xfId="62" applyNumberFormat="1" applyFont="1" applyFill="1" applyBorder="1" applyAlignment="1" applyProtection="1">
      <alignment horizontal="left" vertical="center" wrapText="1" indent="1"/>
      <protection/>
    </xf>
    <xf numFmtId="49" fontId="17" fillId="0" borderId="55" xfId="62" applyNumberFormat="1" applyFont="1" applyFill="1" applyBorder="1" applyAlignment="1" applyProtection="1">
      <alignment horizontal="left" vertical="center" wrapText="1" indent="1"/>
      <protection/>
    </xf>
    <xf numFmtId="49" fontId="17" fillId="0" borderId="56" xfId="62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62" applyFont="1" applyFill="1" applyBorder="1" applyAlignment="1" applyProtection="1">
      <alignment horizontal="left" vertical="center" wrapText="1" indent="1"/>
      <protection/>
    </xf>
    <xf numFmtId="0" fontId="18" fillId="0" borderId="10" xfId="62" applyFont="1" applyFill="1" applyBorder="1" applyAlignment="1" applyProtection="1">
      <alignment horizontal="left" vertical="center" wrapText="1" indent="1"/>
      <protection/>
    </xf>
    <xf numFmtId="0" fontId="10" fillId="0" borderId="0" xfId="62" applyFill="1" applyAlignment="1">
      <alignment horizontal="left" vertical="center" indent="1"/>
      <protection/>
    </xf>
    <xf numFmtId="0" fontId="22" fillId="0" borderId="25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5" fillId="0" borderId="11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indent="1"/>
      <protection/>
    </xf>
    <xf numFmtId="0" fontId="21" fillId="0" borderId="40" xfId="0" applyFont="1" applyBorder="1" applyAlignment="1" applyProtection="1">
      <alignment horizontal="left" vertical="center" indent="1"/>
      <protection/>
    </xf>
    <xf numFmtId="0" fontId="22" fillId="0" borderId="24" xfId="0" applyFont="1" applyBorder="1" applyAlignment="1" applyProtection="1">
      <alignment horizontal="left" vertical="center" wrapText="1" indent="1"/>
      <protection/>
    </xf>
    <xf numFmtId="49" fontId="21" fillId="0" borderId="18" xfId="0" applyNumberFormat="1" applyFont="1" applyBorder="1" applyAlignment="1" applyProtection="1">
      <alignment horizontal="left" vertical="center" wrapText="1" indent="2"/>
      <protection/>
    </xf>
    <xf numFmtId="49" fontId="22" fillId="0" borderId="18" xfId="0" applyNumberFormat="1" applyFont="1" applyBorder="1" applyAlignment="1" applyProtection="1">
      <alignment horizontal="left" vertical="center" wrapText="1" indent="1"/>
      <protection/>
    </xf>
    <xf numFmtId="49" fontId="21" fillId="0" borderId="23" xfId="0" applyNumberFormat="1" applyFont="1" applyBorder="1" applyAlignment="1" applyProtection="1">
      <alignment horizontal="left" vertical="center" wrapText="1" indent="2"/>
      <protection/>
    </xf>
    <xf numFmtId="0" fontId="21" fillId="0" borderId="40" xfId="0" applyFont="1" applyBorder="1" applyAlignment="1" applyProtection="1">
      <alignment horizontal="left" vertical="center" wrapText="1" indent="1"/>
      <protection/>
    </xf>
    <xf numFmtId="0" fontId="20" fillId="0" borderId="24" xfId="0" applyFont="1" applyBorder="1" applyAlignment="1" applyProtection="1">
      <alignment horizontal="left" vertical="center" wrapText="1" indent="1"/>
      <protection/>
    </xf>
    <xf numFmtId="0" fontId="24" fillId="0" borderId="19" xfId="0" applyFont="1" applyBorder="1" applyAlignment="1" applyProtection="1">
      <alignment horizontal="left" vertical="center" wrapText="1" indent="1"/>
      <protection/>
    </xf>
    <xf numFmtId="49" fontId="22" fillId="0" borderId="24" xfId="0" applyNumberFormat="1" applyFont="1" applyBorder="1" applyAlignment="1" applyProtection="1">
      <alignment horizontal="left" vertical="center" wrapText="1" indent="1"/>
      <protection/>
    </xf>
    <xf numFmtId="49" fontId="21" fillId="0" borderId="20" xfId="0" applyNumberFormat="1" applyFont="1" applyBorder="1" applyAlignment="1" applyProtection="1">
      <alignment horizontal="left" vertical="center" wrapText="1" indent="2"/>
      <protection/>
    </xf>
    <xf numFmtId="0" fontId="21" fillId="0" borderId="13" xfId="0" applyFont="1" applyBorder="1" applyAlignment="1" applyProtection="1">
      <alignment horizontal="left" vertical="center" wrapText="1" indent="1"/>
      <protection/>
    </xf>
    <xf numFmtId="49" fontId="21" fillId="0" borderId="21" xfId="0" applyNumberFormat="1" applyFont="1" applyBorder="1" applyAlignment="1" applyProtection="1">
      <alignment horizontal="left" vertical="center" wrapText="1" indent="2"/>
      <protection/>
    </xf>
    <xf numFmtId="0" fontId="21" fillId="0" borderId="16" xfId="0" applyFont="1" applyBorder="1" applyAlignment="1" applyProtection="1">
      <alignment horizontal="left" vertical="center" wrapText="1" indent="1"/>
      <protection/>
    </xf>
    <xf numFmtId="0" fontId="22" fillId="0" borderId="19" xfId="0" applyFont="1" applyBorder="1" applyAlignment="1" applyProtection="1">
      <alignment horizontal="left" vertical="center" wrapText="1" indent="1"/>
      <protection/>
    </xf>
    <xf numFmtId="0" fontId="26" fillId="0" borderId="25" xfId="0" applyFont="1" applyBorder="1" applyAlignment="1" applyProtection="1">
      <alignment horizontal="left" vertical="center" wrapText="1" indent="1"/>
      <protection/>
    </xf>
    <xf numFmtId="49" fontId="21" fillId="0" borderId="24" xfId="0" applyNumberFormat="1" applyFont="1" applyBorder="1" applyAlignment="1" applyProtection="1">
      <alignment horizontal="left" vertical="center" wrapText="1" indent="1"/>
      <protection/>
    </xf>
    <xf numFmtId="49" fontId="25" fillId="0" borderId="24" xfId="0" applyNumberFormat="1" applyFont="1" applyBorder="1" applyAlignment="1" applyProtection="1">
      <alignment horizontal="left" vertical="center" wrapText="1" indent="1"/>
      <protection/>
    </xf>
    <xf numFmtId="0" fontId="15" fillId="0" borderId="31" xfId="62" applyFont="1" applyFill="1" applyBorder="1" applyAlignment="1" applyProtection="1">
      <alignment horizontal="right" vertical="center" wrapText="1" indent="1"/>
      <protection/>
    </xf>
    <xf numFmtId="164" fontId="15" fillId="0" borderId="42" xfId="62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30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6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62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1" xfId="62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62" applyNumberFormat="1" applyFont="1" applyFill="1" applyBorder="1" applyAlignment="1" applyProtection="1">
      <alignment horizontal="right" vertical="center" wrapText="1" indent="1"/>
      <protection/>
    </xf>
    <xf numFmtId="164" fontId="23" fillId="0" borderId="39" xfId="62" applyNumberFormat="1" applyFont="1" applyFill="1" applyBorder="1" applyAlignment="1" applyProtection="1">
      <alignment horizontal="right" vertical="center" wrapText="1" indent="1"/>
      <protection/>
    </xf>
    <xf numFmtId="164" fontId="23" fillId="0" borderId="27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62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62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1" xfId="0" applyNumberFormat="1" applyFont="1" applyBorder="1" applyAlignment="1" applyProtection="1">
      <alignment horizontal="right" vertical="center" wrapText="1" indent="1"/>
      <protection/>
    </xf>
    <xf numFmtId="0" fontId="20" fillId="0" borderId="31" xfId="0" applyFont="1" applyBorder="1" applyAlignment="1" applyProtection="1" quotePrefix="1">
      <alignment horizontal="right" vertical="center" wrapText="1" indent="1"/>
      <protection locked="0"/>
    </xf>
    <xf numFmtId="164" fontId="15" fillId="0" borderId="43" xfId="62" applyNumberFormat="1" applyFont="1" applyFill="1" applyBorder="1" applyAlignment="1" applyProtection="1">
      <alignment horizontal="right" vertical="center" wrapText="1" indent="1"/>
      <protection/>
    </xf>
    <xf numFmtId="0" fontId="21" fillId="0" borderId="31" xfId="0" applyFont="1" applyBorder="1" applyAlignment="1" applyProtection="1">
      <alignment horizontal="right" vertical="center" wrapText="1" indent="1"/>
      <protection/>
    </xf>
    <xf numFmtId="0" fontId="4" fillId="0" borderId="46" xfId="0" applyFont="1" applyFill="1" applyBorder="1" applyAlignment="1" applyProtection="1">
      <alignment horizontal="right" vertical="center"/>
      <protection/>
    </xf>
    <xf numFmtId="164" fontId="15" fillId="0" borderId="32" xfId="62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31" xfId="62" applyNumberFormat="1" applyFont="1" applyFill="1" applyBorder="1" applyAlignment="1" applyProtection="1">
      <alignment horizontal="right" vertical="center" wrapText="1" indent="1"/>
      <protection/>
    </xf>
    <xf numFmtId="0" fontId="21" fillId="0" borderId="39" xfId="0" applyFont="1" applyBorder="1" applyAlignment="1" applyProtection="1">
      <alignment horizontal="right" vertical="center" wrapText="1" indent="1"/>
      <protection locked="0"/>
    </xf>
    <xf numFmtId="0" fontId="21" fillId="0" borderId="27" xfId="0" applyFont="1" applyBorder="1" applyAlignment="1" applyProtection="1">
      <alignment horizontal="right" vertical="center" wrapText="1" indent="1"/>
      <protection locked="0"/>
    </xf>
    <xf numFmtId="0" fontId="21" fillId="0" borderId="33" xfId="0" applyFont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Border="1" applyAlignment="1" applyProtection="1">
      <alignment horizontal="right" vertical="center"/>
      <protection/>
    </xf>
    <xf numFmtId="0" fontId="10" fillId="0" borderId="0" xfId="62" applyFill="1" applyAlignment="1">
      <alignment/>
      <protection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1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7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7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8" xfId="40" applyNumberFormat="1" applyFont="1" applyFill="1" applyBorder="1" applyAlignment="1" applyProtection="1">
      <alignment/>
      <protection locked="0"/>
    </xf>
    <xf numFmtId="166" fontId="17" fillId="0" borderId="48" xfId="40" applyNumberFormat="1" applyFont="1" applyFill="1" applyBorder="1" applyAlignment="1" applyProtection="1">
      <alignment/>
      <protection locked="0"/>
    </xf>
    <xf numFmtId="166" fontId="17" fillId="0" borderId="51" xfId="40" applyNumberFormat="1" applyFont="1" applyFill="1" applyBorder="1" applyAlignment="1" applyProtection="1">
      <alignment/>
      <protection locked="0"/>
    </xf>
    <xf numFmtId="0" fontId="17" fillId="0" borderId="13" xfId="62" applyFont="1" applyFill="1" applyBorder="1" applyProtection="1">
      <alignment/>
      <protection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59" xfId="62" applyFont="1" applyFill="1" applyBorder="1" applyAlignment="1" applyProtection="1">
      <alignment horizontal="center" vertical="center" wrapText="1"/>
      <protection/>
    </xf>
    <xf numFmtId="0" fontId="5" fillId="0" borderId="59" xfId="62" applyFont="1" applyFill="1" applyBorder="1" applyAlignment="1" applyProtection="1">
      <alignment vertical="center" wrapText="1"/>
      <protection/>
    </xf>
    <xf numFmtId="164" fontId="5" fillId="0" borderId="59" xfId="62" applyNumberFormat="1" applyFont="1" applyFill="1" applyBorder="1" applyAlignment="1" applyProtection="1">
      <alignment horizontal="right" vertical="center" wrapText="1" indent="1"/>
      <protection/>
    </xf>
    <xf numFmtId="0" fontId="17" fillId="0" borderId="59" xfId="62" applyFont="1" applyFill="1" applyBorder="1" applyAlignment="1" applyProtection="1">
      <alignment horizontal="right" vertical="center" wrapText="1" indent="1"/>
      <protection locked="0"/>
    </xf>
    <xf numFmtId="164" fontId="17" fillId="0" borderId="59" xfId="6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0" fontId="25" fillId="0" borderId="13" xfId="0" applyFont="1" applyBorder="1" applyAlignment="1" applyProtection="1">
      <alignment horizontal="left" vertical="center" wrapText="1" indent="1"/>
      <protection/>
    </xf>
    <xf numFmtId="0" fontId="22" fillId="0" borderId="40" xfId="0" applyFont="1" applyBorder="1" applyAlignment="1" applyProtection="1">
      <alignment horizontal="left" vertical="center" wrapText="1" indent="1"/>
      <protection/>
    </xf>
    <xf numFmtId="0" fontId="22" fillId="0" borderId="12" xfId="0" applyFont="1" applyBorder="1" applyAlignment="1" applyProtection="1">
      <alignment horizontal="left" vertical="center" wrapText="1" indent="1"/>
      <protection/>
    </xf>
    <xf numFmtId="49" fontId="22" fillId="0" borderId="20" xfId="0" applyNumberFormat="1" applyFont="1" applyBorder="1" applyAlignment="1" applyProtection="1">
      <alignment horizontal="left" vertical="center" wrapText="1" indent="1"/>
      <protection/>
    </xf>
    <xf numFmtId="0" fontId="20" fillId="0" borderId="25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 quotePrefix="1">
      <alignment horizontal="left" vertical="center" wrapText="1" indent="6"/>
      <protection/>
    </xf>
    <xf numFmtId="0" fontId="21" fillId="0" borderId="40" xfId="0" applyFont="1" applyBorder="1" applyAlignment="1" applyProtection="1" quotePrefix="1">
      <alignment horizontal="left" vertical="center" wrapText="1" indent="6"/>
      <protection/>
    </xf>
    <xf numFmtId="0" fontId="25" fillId="0" borderId="25" xfId="0" applyFont="1" applyBorder="1" applyAlignment="1" applyProtection="1">
      <alignment horizontal="left" vertical="center" wrapText="1" indent="1"/>
      <protection/>
    </xf>
    <xf numFmtId="0" fontId="10" fillId="0" borderId="0" xfId="62" applyFont="1" applyFill="1" applyProtection="1">
      <alignment/>
      <protection/>
    </xf>
    <xf numFmtId="0" fontId="10" fillId="0" borderId="0" xfId="62" applyFont="1" applyFill="1" applyAlignment="1" applyProtection="1">
      <alignment horizontal="right" vertical="center" indent="1"/>
      <protection/>
    </xf>
    <xf numFmtId="0" fontId="13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28" fillId="0" borderId="25" xfId="0" applyFont="1" applyBorder="1" applyAlignment="1" applyProtection="1">
      <alignment horizontal="left" vertical="center" wrapText="1" indent="1"/>
      <protection/>
    </xf>
    <xf numFmtId="0" fontId="29" fillId="0" borderId="25" xfId="0" applyFont="1" applyBorder="1" applyAlignment="1" applyProtection="1">
      <alignment horizontal="left" vertical="center" wrapText="1" indent="1"/>
      <protection/>
    </xf>
    <xf numFmtId="0" fontId="10" fillId="0" borderId="0" xfId="62" applyFont="1" applyFill="1">
      <alignment/>
      <protection/>
    </xf>
    <xf numFmtId="0" fontId="10" fillId="0" borderId="0" xfId="62" applyFont="1" applyFill="1" applyAlignment="1">
      <alignment horizontal="right" vertical="center" indent="1"/>
      <protection/>
    </xf>
    <xf numFmtId="164" fontId="15" fillId="0" borderId="47" xfId="62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40" xfId="0" applyFont="1" applyBorder="1" applyAlignment="1">
      <alignment wrapText="1"/>
    </xf>
    <xf numFmtId="164" fontId="21" fillId="0" borderId="31" xfId="0" applyNumberFormat="1" applyFont="1" applyBorder="1" applyAlignment="1" applyProtection="1">
      <alignment horizontal="right" vertical="center" wrapText="1" indent="1"/>
      <protection/>
    </xf>
    <xf numFmtId="164" fontId="23" fillId="0" borderId="31" xfId="62" applyNumberFormat="1" applyFont="1" applyFill="1" applyBorder="1" applyAlignment="1" applyProtection="1">
      <alignment horizontal="right" vertical="center" wrapText="1" indent="1"/>
      <protection/>
    </xf>
    <xf numFmtId="164" fontId="23" fillId="0" borderId="31" xfId="62" applyNumberFormat="1" applyFont="1" applyFill="1" applyBorder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2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6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62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2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16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6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62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62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6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62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5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62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3" xfId="0" applyFont="1" applyBorder="1" applyAlignment="1" applyProtection="1">
      <alignment horizontal="right" vertical="center" wrapText="1" indent="1"/>
      <protection locked="0"/>
    </xf>
    <xf numFmtId="0" fontId="21" fillId="0" borderId="11" xfId="0" applyFont="1" applyBorder="1" applyAlignment="1" applyProtection="1">
      <alignment horizontal="right" vertical="center" wrapText="1" indent="1"/>
      <protection locked="0"/>
    </xf>
    <xf numFmtId="0" fontId="21" fillId="0" borderId="16" xfId="0" applyFont="1" applyBorder="1" applyAlignment="1" applyProtection="1">
      <alignment horizontal="right" vertical="center" wrapText="1" indent="1"/>
      <protection locked="0"/>
    </xf>
    <xf numFmtId="164" fontId="22" fillId="0" borderId="25" xfId="0" applyNumberFormat="1" applyFont="1" applyBorder="1" applyAlignment="1" applyProtection="1">
      <alignment horizontal="right" vertical="center" wrapText="1" indent="1"/>
      <protection/>
    </xf>
    <xf numFmtId="0" fontId="20" fillId="0" borderId="25" xfId="0" applyFont="1" applyBorder="1" applyAlignment="1" applyProtection="1" quotePrefix="1">
      <alignment horizontal="right" vertical="center" wrapText="1" indent="1"/>
      <protection locked="0"/>
    </xf>
    <xf numFmtId="0" fontId="6" fillId="0" borderId="60" xfId="62" applyFont="1" applyFill="1" applyBorder="1" applyAlignment="1" applyProtection="1">
      <alignment horizontal="center" vertical="center" wrapText="1"/>
      <protection/>
    </xf>
    <xf numFmtId="0" fontId="49" fillId="0" borderId="0" xfId="60">
      <alignment/>
      <protection/>
    </xf>
    <xf numFmtId="0" fontId="17" fillId="0" borderId="0" xfId="60" applyFont="1">
      <alignment/>
      <protection/>
    </xf>
    <xf numFmtId="0" fontId="15" fillId="0" borderId="0" xfId="60" applyFont="1">
      <alignment/>
      <protection/>
    </xf>
    <xf numFmtId="0" fontId="52" fillId="0" borderId="0" xfId="60" applyFont="1">
      <alignment/>
      <protection/>
    </xf>
    <xf numFmtId="0" fontId="0" fillId="0" borderId="0" xfId="60" applyFont="1">
      <alignment/>
      <protection/>
    </xf>
    <xf numFmtId="0" fontId="16" fillId="0" borderId="0" xfId="60" applyFont="1" applyAlignment="1">
      <alignment horizontal="right"/>
      <protection/>
    </xf>
    <xf numFmtId="49" fontId="53" fillId="0" borderId="0" xfId="60" applyNumberFormat="1" applyFont="1" applyAlignment="1">
      <alignment horizontal="centerContinuous"/>
      <protection/>
    </xf>
    <xf numFmtId="0" fontId="17" fillId="0" borderId="0" xfId="60" applyFont="1" applyAlignment="1">
      <alignment horizontal="centerContinuous"/>
      <protection/>
    </xf>
    <xf numFmtId="0" fontId="15" fillId="0" borderId="0" xfId="60" applyFont="1" applyAlignment="1">
      <alignment horizontal="centerContinuous"/>
      <protection/>
    </xf>
    <xf numFmtId="0" fontId="0" fillId="0" borderId="0" xfId="60" applyFont="1" applyAlignment="1">
      <alignment horizontal="centerContinuous"/>
      <protection/>
    </xf>
    <xf numFmtId="0" fontId="2" fillId="0" borderId="0" xfId="60" applyFont="1" applyAlignment="1">
      <alignment horizontal="centerContinuous"/>
      <protection/>
    </xf>
    <xf numFmtId="0" fontId="53" fillId="0" borderId="0" xfId="60" applyFont="1" applyAlignment="1">
      <alignment horizontal="centerContinuous"/>
      <protection/>
    </xf>
    <xf numFmtId="0" fontId="54" fillId="0" borderId="0" xfId="60" applyFont="1" applyAlignment="1">
      <alignment horizontal="centerContinuous"/>
      <protection/>
    </xf>
    <xf numFmtId="0" fontId="5" fillId="0" borderId="61" xfId="60" applyFont="1" applyBorder="1">
      <alignment/>
      <protection/>
    </xf>
    <xf numFmtId="0" fontId="5" fillId="0" borderId="59" xfId="60" applyFont="1" applyBorder="1" applyAlignment="1">
      <alignment horizontal="center"/>
      <protection/>
    </xf>
    <xf numFmtId="0" fontId="16" fillId="0" borderId="44" xfId="60" applyFont="1" applyBorder="1" applyAlignment="1">
      <alignment horizontal="center"/>
      <protection/>
    </xf>
    <xf numFmtId="0" fontId="6" fillId="0" borderId="21" xfId="60" applyFont="1" applyBorder="1" applyAlignment="1">
      <alignment horizontal="center"/>
      <protection/>
    </xf>
    <xf numFmtId="0" fontId="6" fillId="0" borderId="16" xfId="60" applyFont="1" applyBorder="1" applyAlignment="1">
      <alignment horizontal="center"/>
      <protection/>
    </xf>
    <xf numFmtId="0" fontId="6" fillId="0" borderId="33" xfId="60" applyFont="1" applyBorder="1" applyAlignment="1">
      <alignment horizontal="center"/>
      <protection/>
    </xf>
    <xf numFmtId="0" fontId="6" fillId="0" borderId="38" xfId="60" applyFont="1" applyBorder="1" applyAlignment="1">
      <alignment horizontal="center"/>
      <protection/>
    </xf>
    <xf numFmtId="0" fontId="14" fillId="0" borderId="62" xfId="60" applyFont="1" applyBorder="1">
      <alignment/>
      <protection/>
    </xf>
    <xf numFmtId="0" fontId="6" fillId="0" borderId="17" xfId="60" applyFont="1" applyBorder="1" applyAlignment="1">
      <alignment horizontal="center"/>
      <protection/>
    </xf>
    <xf numFmtId="0" fontId="6" fillId="0" borderId="10" xfId="60" applyFont="1" applyBorder="1" applyAlignment="1">
      <alignment horizontal="center"/>
      <protection/>
    </xf>
    <xf numFmtId="0" fontId="6" fillId="0" borderId="28" xfId="60" applyFont="1" applyBorder="1" applyAlignment="1">
      <alignment horizontal="center"/>
      <protection/>
    </xf>
    <xf numFmtId="0" fontId="6" fillId="0" borderId="0" xfId="60" applyFont="1" applyBorder="1" applyAlignment="1">
      <alignment horizontal="center"/>
      <protection/>
    </xf>
    <xf numFmtId="3" fontId="6" fillId="0" borderId="22" xfId="60" applyNumberFormat="1" applyFont="1" applyBorder="1" applyAlignment="1">
      <alignment horizontal="center"/>
      <protection/>
    </xf>
    <xf numFmtId="3" fontId="6" fillId="0" borderId="14" xfId="60" applyNumberFormat="1" applyFont="1" applyBorder="1" applyAlignment="1">
      <alignment horizontal="center"/>
      <protection/>
    </xf>
    <xf numFmtId="3" fontId="14" fillId="0" borderId="14" xfId="60" applyNumberFormat="1" applyFont="1" applyBorder="1" applyAlignment="1">
      <alignment horizontal="right"/>
      <protection/>
    </xf>
    <xf numFmtId="3" fontId="14" fillId="0" borderId="14" xfId="60" applyNumberFormat="1" applyFont="1" applyBorder="1" applyAlignment="1">
      <alignment horizontal="center"/>
      <protection/>
    </xf>
    <xf numFmtId="3" fontId="6" fillId="0" borderId="30" xfId="60" applyNumberFormat="1" applyFont="1" applyBorder="1">
      <alignment/>
      <protection/>
    </xf>
    <xf numFmtId="3" fontId="6" fillId="0" borderId="59" xfId="60" applyNumberFormat="1" applyFont="1" applyBorder="1">
      <alignment/>
      <protection/>
    </xf>
    <xf numFmtId="3" fontId="14" fillId="0" borderId="22" xfId="60" applyNumberFormat="1" applyFont="1" applyBorder="1" applyAlignment="1">
      <alignment horizontal="right"/>
      <protection/>
    </xf>
    <xf numFmtId="3" fontId="14" fillId="0" borderId="14" xfId="60" applyNumberFormat="1" applyFont="1" applyBorder="1" applyAlignment="1">
      <alignment/>
      <protection/>
    </xf>
    <xf numFmtId="0" fontId="51" fillId="0" borderId="0" xfId="60" applyFont="1">
      <alignment/>
      <protection/>
    </xf>
    <xf numFmtId="0" fontId="14" fillId="0" borderId="55" xfId="60" applyFont="1" applyBorder="1">
      <alignment/>
      <protection/>
    </xf>
    <xf numFmtId="3" fontId="14" fillId="0" borderId="18" xfId="60" applyNumberFormat="1" applyFont="1" applyBorder="1">
      <alignment/>
      <protection/>
    </xf>
    <xf numFmtId="3" fontId="14" fillId="0" borderId="11" xfId="60" applyNumberFormat="1" applyFont="1" applyBorder="1">
      <alignment/>
      <protection/>
    </xf>
    <xf numFmtId="3" fontId="6" fillId="0" borderId="27" xfId="60" applyNumberFormat="1" applyFont="1" applyBorder="1">
      <alignment/>
      <protection/>
    </xf>
    <xf numFmtId="3" fontId="6" fillId="0" borderId="38" xfId="60" applyNumberFormat="1" applyFont="1" applyBorder="1">
      <alignment/>
      <protection/>
    </xf>
    <xf numFmtId="0" fontId="14" fillId="0" borderId="55" xfId="60" applyFont="1" applyBorder="1">
      <alignment/>
      <protection/>
    </xf>
    <xf numFmtId="3" fontId="55" fillId="0" borderId="18" xfId="60" applyNumberFormat="1" applyFont="1" applyBorder="1">
      <alignment/>
      <protection/>
    </xf>
    <xf numFmtId="0" fontId="6" fillId="0" borderId="55" xfId="60" applyFont="1" applyBorder="1">
      <alignment/>
      <protection/>
    </xf>
    <xf numFmtId="3" fontId="6" fillId="0" borderId="18" xfId="60" applyNumberFormat="1" applyFont="1" applyBorder="1">
      <alignment/>
      <protection/>
    </xf>
    <xf numFmtId="3" fontId="6" fillId="0" borderId="11" xfId="60" applyNumberFormat="1" applyFont="1" applyBorder="1">
      <alignment/>
      <protection/>
    </xf>
    <xf numFmtId="49" fontId="56" fillId="0" borderId="55" xfId="60" applyNumberFormat="1" applyFont="1" applyBorder="1">
      <alignment/>
      <protection/>
    </xf>
    <xf numFmtId="3" fontId="56" fillId="0" borderId="18" xfId="60" applyNumberFormat="1" applyFont="1" applyBorder="1">
      <alignment/>
      <protection/>
    </xf>
    <xf numFmtId="3" fontId="56" fillId="0" borderId="11" xfId="60" applyNumberFormat="1" applyFont="1" applyBorder="1">
      <alignment/>
      <protection/>
    </xf>
    <xf numFmtId="3" fontId="57" fillId="0" borderId="11" xfId="60" applyNumberFormat="1" applyFont="1" applyBorder="1">
      <alignment/>
      <protection/>
    </xf>
    <xf numFmtId="3" fontId="16" fillId="0" borderId="27" xfId="60" applyNumberFormat="1" applyFont="1" applyBorder="1">
      <alignment/>
      <protection/>
    </xf>
    <xf numFmtId="3" fontId="56" fillId="0" borderId="15" xfId="60" applyNumberFormat="1" applyFont="1" applyBorder="1">
      <alignment/>
      <protection/>
    </xf>
    <xf numFmtId="3" fontId="16" fillId="0" borderId="11" xfId="60" applyNumberFormat="1" applyFont="1" applyBorder="1">
      <alignment/>
      <protection/>
    </xf>
    <xf numFmtId="49" fontId="14" fillId="0" borderId="55" xfId="60" applyNumberFormat="1" applyFont="1" applyBorder="1">
      <alignment/>
      <protection/>
    </xf>
    <xf numFmtId="3" fontId="14" fillId="0" borderId="11" xfId="60" applyNumberFormat="1" applyFont="1" applyBorder="1">
      <alignment/>
      <protection/>
    </xf>
    <xf numFmtId="3" fontId="55" fillId="0" borderId="11" xfId="60" applyNumberFormat="1" applyFont="1" applyBorder="1">
      <alignment/>
      <protection/>
    </xf>
    <xf numFmtId="3" fontId="6" fillId="0" borderId="27" xfId="60" applyNumberFormat="1" applyFont="1" applyBorder="1">
      <alignment/>
      <protection/>
    </xf>
    <xf numFmtId="3" fontId="14" fillId="0" borderId="18" xfId="60" applyNumberFormat="1" applyFont="1" applyBorder="1">
      <alignment/>
      <protection/>
    </xf>
    <xf numFmtId="3" fontId="58" fillId="0" borderId="11" xfId="60" applyNumberFormat="1" applyFont="1" applyBorder="1">
      <alignment/>
      <protection/>
    </xf>
    <xf numFmtId="3" fontId="58" fillId="0" borderId="18" xfId="60" applyNumberFormat="1" applyFont="1" applyBorder="1">
      <alignment/>
      <protection/>
    </xf>
    <xf numFmtId="3" fontId="16" fillId="0" borderId="38" xfId="60" applyNumberFormat="1" applyFont="1" applyBorder="1">
      <alignment/>
      <protection/>
    </xf>
    <xf numFmtId="49" fontId="14" fillId="0" borderId="55" xfId="60" applyNumberFormat="1" applyFont="1" applyBorder="1">
      <alignment/>
      <protection/>
    </xf>
    <xf numFmtId="3" fontId="59" fillId="0" borderId="18" xfId="60" applyNumberFormat="1" applyFont="1" applyBorder="1">
      <alignment/>
      <protection/>
    </xf>
    <xf numFmtId="3" fontId="56" fillId="0" borderId="11" xfId="60" applyNumberFormat="1" applyFont="1" applyBorder="1">
      <alignment/>
      <protection/>
    </xf>
    <xf numFmtId="3" fontId="60" fillId="0" borderId="11" xfId="60" applyNumberFormat="1" applyFont="1" applyBorder="1">
      <alignment/>
      <protection/>
    </xf>
    <xf numFmtId="3" fontId="6" fillId="0" borderId="11" xfId="60" applyNumberFormat="1" applyFont="1" applyBorder="1">
      <alignment/>
      <protection/>
    </xf>
    <xf numFmtId="0" fontId="0" fillId="0" borderId="18" xfId="60" applyFont="1" applyBorder="1">
      <alignment/>
      <protection/>
    </xf>
    <xf numFmtId="0" fontId="14" fillId="0" borderId="63" xfId="60" applyFont="1" applyBorder="1">
      <alignment/>
      <protection/>
    </xf>
    <xf numFmtId="3" fontId="56" fillId="0" borderId="23" xfId="60" applyNumberFormat="1" applyFont="1" applyBorder="1">
      <alignment/>
      <protection/>
    </xf>
    <xf numFmtId="3" fontId="56" fillId="0" borderId="40" xfId="60" applyNumberFormat="1" applyFont="1" applyBorder="1">
      <alignment/>
      <protection/>
    </xf>
    <xf numFmtId="3" fontId="56" fillId="0" borderId="40" xfId="60" applyNumberFormat="1" applyFont="1" applyBorder="1">
      <alignment/>
      <protection/>
    </xf>
    <xf numFmtId="3" fontId="6" fillId="0" borderId="41" xfId="60" applyNumberFormat="1" applyFont="1" applyBorder="1">
      <alignment/>
      <protection/>
    </xf>
    <xf numFmtId="3" fontId="16" fillId="0" borderId="64" xfId="60" applyNumberFormat="1" applyFont="1" applyBorder="1">
      <alignment/>
      <protection/>
    </xf>
    <xf numFmtId="3" fontId="14" fillId="0" borderId="23" xfId="60" applyNumberFormat="1" applyFont="1" applyBorder="1">
      <alignment/>
      <protection/>
    </xf>
    <xf numFmtId="3" fontId="14" fillId="0" borderId="40" xfId="60" applyNumberFormat="1" applyFont="1" applyBorder="1">
      <alignment/>
      <protection/>
    </xf>
    <xf numFmtId="0" fontId="6" fillId="0" borderId="44" xfId="60" applyFont="1" applyBorder="1" applyAlignment="1">
      <alignment horizontal="center"/>
      <protection/>
    </xf>
    <xf numFmtId="0" fontId="6" fillId="0" borderId="21" xfId="60" applyFont="1" applyBorder="1" applyAlignment="1">
      <alignment horizontal="center"/>
      <protection/>
    </xf>
    <xf numFmtId="0" fontId="6" fillId="0" borderId="16" xfId="60" applyFont="1" applyBorder="1" applyAlignment="1">
      <alignment horizontal="center"/>
      <protection/>
    </xf>
    <xf numFmtId="0" fontId="6" fillId="0" borderId="33" xfId="60" applyFont="1" applyBorder="1" applyAlignment="1">
      <alignment horizontal="center"/>
      <protection/>
    </xf>
    <xf numFmtId="0" fontId="6" fillId="0" borderId="17" xfId="60" applyFont="1" applyBorder="1" applyAlignment="1">
      <alignment horizontal="center"/>
      <protection/>
    </xf>
    <xf numFmtId="0" fontId="6" fillId="0" borderId="10" xfId="60" applyFont="1" applyBorder="1" applyAlignment="1">
      <alignment horizontal="center"/>
      <protection/>
    </xf>
    <xf numFmtId="0" fontId="6" fillId="0" borderId="28" xfId="60" applyFont="1" applyBorder="1" applyAlignment="1">
      <alignment horizontal="center"/>
      <protection/>
    </xf>
    <xf numFmtId="3" fontId="56" fillId="0" borderId="18" xfId="60" applyNumberFormat="1" applyFont="1" applyBorder="1">
      <alignment/>
      <protection/>
    </xf>
    <xf numFmtId="3" fontId="16" fillId="0" borderId="27" xfId="60" applyNumberFormat="1" applyFont="1" applyBorder="1">
      <alignment/>
      <protection/>
    </xf>
    <xf numFmtId="0" fontId="14" fillId="0" borderId="56" xfId="60" applyFont="1" applyBorder="1">
      <alignment/>
      <protection/>
    </xf>
    <xf numFmtId="3" fontId="14" fillId="0" borderId="21" xfId="60" applyNumberFormat="1" applyFont="1" applyBorder="1">
      <alignment/>
      <protection/>
    </xf>
    <xf numFmtId="3" fontId="14" fillId="0" borderId="16" xfId="60" applyNumberFormat="1" applyFont="1" applyBorder="1">
      <alignment/>
      <protection/>
    </xf>
    <xf numFmtId="3" fontId="14" fillId="0" borderId="21" xfId="60" applyNumberFormat="1" applyFont="1" applyBorder="1">
      <alignment/>
      <protection/>
    </xf>
    <xf numFmtId="3" fontId="14" fillId="0" borderId="16" xfId="60" applyNumberFormat="1" applyFont="1" applyBorder="1">
      <alignment/>
      <protection/>
    </xf>
    <xf numFmtId="3" fontId="14" fillId="0" borderId="16" xfId="60" applyNumberFormat="1" applyFont="1" applyFill="1" applyBorder="1">
      <alignment/>
      <protection/>
    </xf>
    <xf numFmtId="0" fontId="14" fillId="0" borderId="35" xfId="60" applyFont="1" applyBorder="1">
      <alignment/>
      <protection/>
    </xf>
    <xf numFmtId="3" fontId="14" fillId="0" borderId="27" xfId="60" applyNumberFormat="1" applyFont="1" applyBorder="1">
      <alignment/>
      <protection/>
    </xf>
    <xf numFmtId="3" fontId="6" fillId="0" borderId="33" xfId="60" applyNumberFormat="1" applyFont="1" applyBorder="1">
      <alignment/>
      <protection/>
    </xf>
    <xf numFmtId="3" fontId="6" fillId="0" borderId="33" xfId="60" applyNumberFormat="1" applyFont="1" applyBorder="1">
      <alignment/>
      <protection/>
    </xf>
    <xf numFmtId="0" fontId="6" fillId="0" borderId="65" xfId="60" applyFont="1" applyBorder="1">
      <alignment/>
      <protection/>
    </xf>
    <xf numFmtId="3" fontId="6" fillId="0" borderId="22" xfId="60" applyNumberFormat="1" applyFont="1" applyBorder="1">
      <alignment/>
      <protection/>
    </xf>
    <xf numFmtId="3" fontId="6" fillId="0" borderId="66" xfId="60" applyNumberFormat="1" applyFont="1" applyBorder="1">
      <alignment/>
      <protection/>
    </xf>
    <xf numFmtId="0" fontId="14" fillId="0" borderId="55" xfId="60" applyFont="1" applyBorder="1" quotePrefix="1">
      <alignment/>
      <protection/>
    </xf>
    <xf numFmtId="3" fontId="6" fillId="0" borderId="0" xfId="60" applyNumberFormat="1" applyFont="1" applyBorder="1">
      <alignment/>
      <protection/>
    </xf>
    <xf numFmtId="3" fontId="14" fillId="0" borderId="27" xfId="60" applyNumberFormat="1" applyFont="1" applyBorder="1">
      <alignment/>
      <protection/>
    </xf>
    <xf numFmtId="0" fontId="6" fillId="0" borderId="67" xfId="60" applyFont="1" applyBorder="1">
      <alignment/>
      <protection/>
    </xf>
    <xf numFmtId="3" fontId="6" fillId="0" borderId="68" xfId="60" applyNumberFormat="1" applyFont="1" applyBorder="1">
      <alignment/>
      <protection/>
    </xf>
    <xf numFmtId="3" fontId="6" fillId="0" borderId="40" xfId="60" applyNumberFormat="1" applyFont="1" applyBorder="1">
      <alignment/>
      <protection/>
    </xf>
    <xf numFmtId="3" fontId="6" fillId="0" borderId="67" xfId="60" applyNumberFormat="1" applyFont="1" applyBorder="1">
      <alignment/>
      <protection/>
    </xf>
    <xf numFmtId="3" fontId="6" fillId="0" borderId="41" xfId="60" applyNumberFormat="1" applyFont="1" applyBorder="1">
      <alignment/>
      <protection/>
    </xf>
    <xf numFmtId="0" fontId="56" fillId="0" borderId="0" xfId="60" applyFont="1" applyBorder="1" quotePrefix="1">
      <alignment/>
      <protection/>
    </xf>
    <xf numFmtId="3" fontId="14" fillId="0" borderId="0" xfId="60" applyNumberFormat="1" applyFont="1" applyBorder="1">
      <alignment/>
      <protection/>
    </xf>
    <xf numFmtId="3" fontId="16" fillId="0" borderId="0" xfId="60" applyNumberFormat="1" applyFont="1" applyBorder="1">
      <alignment/>
      <protection/>
    </xf>
    <xf numFmtId="3" fontId="14" fillId="0" borderId="0" xfId="60" applyNumberFormat="1" applyFont="1" applyFill="1" applyBorder="1">
      <alignment/>
      <protection/>
    </xf>
    <xf numFmtId="3" fontId="56" fillId="0" borderId="0" xfId="60" applyNumberFormat="1" applyFont="1" applyFill="1" applyBorder="1">
      <alignment/>
      <protection/>
    </xf>
    <xf numFmtId="3" fontId="56" fillId="0" borderId="0" xfId="60" applyNumberFormat="1" applyFont="1" applyBorder="1">
      <alignment/>
      <protection/>
    </xf>
    <xf numFmtId="3" fontId="58" fillId="0" borderId="0" xfId="60" applyNumberFormat="1" applyFont="1" applyBorder="1">
      <alignment/>
      <protection/>
    </xf>
    <xf numFmtId="3" fontId="58" fillId="0" borderId="14" xfId="60" applyNumberFormat="1" applyFont="1" applyBorder="1" applyAlignment="1">
      <alignment horizontal="right"/>
      <protection/>
    </xf>
    <xf numFmtId="3" fontId="59" fillId="0" borderId="14" xfId="60" applyNumberFormat="1" applyFont="1" applyBorder="1" applyAlignment="1">
      <alignment/>
      <protection/>
    </xf>
    <xf numFmtId="3" fontId="63" fillId="0" borderId="18" xfId="60" applyNumberFormat="1" applyFont="1" applyBorder="1">
      <alignment/>
      <protection/>
    </xf>
    <xf numFmtId="3" fontId="64" fillId="0" borderId="27" xfId="60" applyNumberFormat="1" applyFont="1" applyBorder="1">
      <alignment/>
      <protection/>
    </xf>
    <xf numFmtId="3" fontId="66" fillId="0" borderId="11" xfId="60" applyNumberFormat="1" applyFont="1" applyBorder="1">
      <alignment/>
      <protection/>
    </xf>
    <xf numFmtId="3" fontId="63" fillId="0" borderId="11" xfId="60" applyNumberFormat="1" applyFont="1" applyBorder="1">
      <alignment/>
      <protection/>
    </xf>
    <xf numFmtId="3" fontId="67" fillId="0" borderId="16" xfId="60" applyNumberFormat="1" applyFont="1" applyBorder="1">
      <alignment/>
      <protection/>
    </xf>
    <xf numFmtId="3" fontId="63" fillId="0" borderId="16" xfId="60" applyNumberFormat="1" applyFont="1" applyBorder="1">
      <alignment/>
      <protection/>
    </xf>
    <xf numFmtId="0" fontId="14" fillId="0" borderId="44" xfId="60" applyFont="1" applyBorder="1">
      <alignment/>
      <protection/>
    </xf>
    <xf numFmtId="3" fontId="62" fillId="0" borderId="21" xfId="60" applyNumberFormat="1" applyFont="1" applyBorder="1">
      <alignment/>
      <protection/>
    </xf>
    <xf numFmtId="3" fontId="6" fillId="0" borderId="16" xfId="60" applyNumberFormat="1" applyFont="1" applyBorder="1">
      <alignment/>
      <protection/>
    </xf>
    <xf numFmtId="3" fontId="6" fillId="0" borderId="22" xfId="60" applyNumberFormat="1" applyFont="1" applyBorder="1">
      <alignment/>
      <protection/>
    </xf>
    <xf numFmtId="0" fontId="2" fillId="0" borderId="14" xfId="62" applyFont="1" applyFill="1" applyBorder="1" applyAlignment="1">
      <alignment horizontal="center" vertical="center" wrapText="1"/>
      <protection/>
    </xf>
    <xf numFmtId="0" fontId="0" fillId="0" borderId="0" xfId="66" applyFont="1">
      <alignment/>
      <protection/>
    </xf>
    <xf numFmtId="0" fontId="49" fillId="0" borderId="0" xfId="66">
      <alignment/>
      <protection/>
    </xf>
    <xf numFmtId="0" fontId="18" fillId="0" borderId="0" xfId="66" applyFont="1" applyAlignment="1">
      <alignment horizontal="centerContinuous"/>
      <protection/>
    </xf>
    <xf numFmtId="0" fontId="18" fillId="0" borderId="0" xfId="63" applyFont="1" applyAlignment="1">
      <alignment horizontal="centerContinuous"/>
      <protection/>
    </xf>
    <xf numFmtId="0" fontId="23" fillId="0" borderId="0" xfId="66" applyFont="1" applyAlignment="1">
      <alignment horizontal="centerContinuous"/>
      <protection/>
    </xf>
    <xf numFmtId="0" fontId="23" fillId="0" borderId="0" xfId="63" applyFont="1" applyFill="1" applyAlignment="1">
      <alignment horizontal="centerContinuous"/>
      <protection/>
    </xf>
    <xf numFmtId="0" fontId="23" fillId="0" borderId="0" xfId="63" applyFont="1" applyAlignment="1">
      <alignment horizontal="centerContinuous"/>
      <protection/>
    </xf>
    <xf numFmtId="0" fontId="49" fillId="0" borderId="0" xfId="66" applyAlignment="1">
      <alignment horizontal="right"/>
      <protection/>
    </xf>
    <xf numFmtId="0" fontId="53" fillId="0" borderId="0" xfId="66" applyFont="1" applyAlignment="1">
      <alignment horizontal="centerContinuous"/>
      <protection/>
    </xf>
    <xf numFmtId="0" fontId="0" fillId="0" borderId="0" xfId="66" applyFont="1" applyBorder="1">
      <alignment/>
      <protection/>
    </xf>
    <xf numFmtId="0" fontId="7" fillId="0" borderId="0" xfId="66" applyFont="1" applyAlignment="1">
      <alignment horizontal="right"/>
      <protection/>
    </xf>
    <xf numFmtId="0" fontId="17" fillId="0" borderId="69" xfId="66" applyFont="1" applyBorder="1">
      <alignment/>
      <protection/>
    </xf>
    <xf numFmtId="0" fontId="15" fillId="0" borderId="29" xfId="66" applyFont="1" applyBorder="1" applyAlignment="1">
      <alignment horizontal="center"/>
      <protection/>
    </xf>
    <xf numFmtId="0" fontId="15" fillId="0" borderId="38" xfId="66" applyFont="1" applyBorder="1" applyAlignment="1">
      <alignment horizontal="center"/>
      <protection/>
    </xf>
    <xf numFmtId="0" fontId="15" fillId="0" borderId="10" xfId="66" applyFont="1" applyBorder="1" applyAlignment="1">
      <alignment horizontal="center"/>
      <protection/>
    </xf>
    <xf numFmtId="0" fontId="15" fillId="0" borderId="22" xfId="66" applyFont="1" applyBorder="1" applyAlignment="1">
      <alignment horizontal="center"/>
      <protection/>
    </xf>
    <xf numFmtId="0" fontId="15" fillId="0" borderId="14" xfId="66" applyFont="1" applyBorder="1" applyAlignment="1">
      <alignment horizontal="center"/>
      <protection/>
    </xf>
    <xf numFmtId="0" fontId="15" fillId="0" borderId="30" xfId="66" applyFont="1" applyBorder="1" applyAlignment="1">
      <alignment horizontal="center"/>
      <protection/>
    </xf>
    <xf numFmtId="0" fontId="15" fillId="0" borderId="70" xfId="66" applyFont="1" applyBorder="1" applyAlignment="1">
      <alignment horizontal="center"/>
      <protection/>
    </xf>
    <xf numFmtId="0" fontId="15" fillId="0" borderId="64" xfId="66" applyFont="1" applyBorder="1" applyAlignment="1">
      <alignment horizontal="center"/>
      <protection/>
    </xf>
    <xf numFmtId="0" fontId="15" fillId="0" borderId="12" xfId="66" applyFont="1" applyBorder="1" applyAlignment="1">
      <alignment horizontal="center"/>
      <protection/>
    </xf>
    <xf numFmtId="0" fontId="15" fillId="0" borderId="23" xfId="66" applyFont="1" applyBorder="1" applyAlignment="1">
      <alignment horizontal="center"/>
      <protection/>
    </xf>
    <xf numFmtId="0" fontId="15" fillId="0" borderId="40" xfId="66" applyFont="1" applyBorder="1" applyAlignment="1">
      <alignment horizontal="center"/>
      <protection/>
    </xf>
    <xf numFmtId="0" fontId="15" fillId="0" borderId="41" xfId="66" applyFont="1" applyBorder="1" applyAlignment="1">
      <alignment horizontal="center"/>
      <protection/>
    </xf>
    <xf numFmtId="0" fontId="15" fillId="0" borderId="52" xfId="66" applyFont="1" applyBorder="1" applyAlignment="1">
      <alignment horizontal="center"/>
      <protection/>
    </xf>
    <xf numFmtId="49" fontId="17" fillId="0" borderId="54" xfId="65" applyNumberFormat="1" applyFont="1" applyBorder="1">
      <alignment/>
      <protection/>
    </xf>
    <xf numFmtId="175" fontId="17" fillId="0" borderId="20" xfId="66" applyNumberFormat="1" applyFont="1" applyBorder="1">
      <alignment/>
      <protection/>
    </xf>
    <xf numFmtId="3" fontId="17" fillId="0" borderId="13" xfId="66" applyNumberFormat="1" applyFont="1" applyBorder="1">
      <alignment/>
      <protection/>
    </xf>
    <xf numFmtId="3" fontId="17" fillId="0" borderId="71" xfId="66" applyNumberFormat="1" applyFont="1" applyBorder="1">
      <alignment/>
      <protection/>
    </xf>
    <xf numFmtId="3" fontId="17" fillId="0" borderId="20" xfId="66" applyNumberFormat="1" applyFont="1" applyBorder="1">
      <alignment/>
      <protection/>
    </xf>
    <xf numFmtId="0" fontId="49" fillId="0" borderId="0" xfId="66" applyFont="1">
      <alignment/>
      <protection/>
    </xf>
    <xf numFmtId="0" fontId="17" fillId="0" borderId="55" xfId="65" applyFont="1" applyBorder="1" quotePrefix="1">
      <alignment/>
      <protection/>
    </xf>
    <xf numFmtId="1" fontId="17" fillId="0" borderId="18" xfId="66" applyNumberFormat="1" applyFont="1" applyBorder="1">
      <alignment/>
      <protection/>
    </xf>
    <xf numFmtId="3" fontId="17" fillId="0" borderId="11" xfId="40" applyNumberFormat="1" applyFont="1" applyBorder="1" applyAlignment="1" quotePrefix="1">
      <alignment horizontal="right"/>
    </xf>
    <xf numFmtId="3" fontId="17" fillId="0" borderId="18" xfId="40" applyNumberFormat="1" applyFont="1" applyBorder="1" applyAlignment="1">
      <alignment horizontal="right"/>
    </xf>
    <xf numFmtId="3" fontId="17" fillId="0" borderId="11" xfId="40" applyNumberFormat="1" applyFont="1" applyBorder="1" applyAlignment="1">
      <alignment horizontal="right"/>
    </xf>
    <xf numFmtId="49" fontId="17" fillId="0" borderId="55" xfId="65" applyNumberFormat="1" applyFont="1" applyBorder="1">
      <alignment/>
      <protection/>
    </xf>
    <xf numFmtId="3" fontId="17" fillId="0" borderId="11" xfId="66" applyNumberFormat="1" applyFont="1" applyBorder="1">
      <alignment/>
      <protection/>
    </xf>
    <xf numFmtId="0" fontId="0" fillId="0" borderId="56" xfId="66" applyFont="1" applyBorder="1">
      <alignment/>
      <protection/>
    </xf>
    <xf numFmtId="1" fontId="17" fillId="0" borderId="21" xfId="66" applyNumberFormat="1" applyFont="1" applyBorder="1">
      <alignment/>
      <protection/>
    </xf>
    <xf numFmtId="0" fontId="2" fillId="0" borderId="53" xfId="66" applyFont="1" applyBorder="1">
      <alignment/>
      <protection/>
    </xf>
    <xf numFmtId="1" fontId="15" fillId="0" borderId="53" xfId="66" applyNumberFormat="1" applyFont="1" applyBorder="1">
      <alignment/>
      <protection/>
    </xf>
    <xf numFmtId="1" fontId="17" fillId="0" borderId="56" xfId="66" applyNumberFormat="1" applyFont="1" applyBorder="1">
      <alignment/>
      <protection/>
    </xf>
    <xf numFmtId="0" fontId="2" fillId="0" borderId="63" xfId="66" applyFont="1" applyBorder="1">
      <alignment/>
      <protection/>
    </xf>
    <xf numFmtId="1" fontId="15" fillId="0" borderId="63" xfId="66" applyNumberFormat="1" applyFont="1" applyBorder="1">
      <alignment/>
      <protection/>
    </xf>
    <xf numFmtId="0" fontId="14" fillId="0" borderId="0" xfId="60" applyFont="1" applyBorder="1">
      <alignment/>
      <protection/>
    </xf>
    <xf numFmtId="3" fontId="56" fillId="0" borderId="0" xfId="60" applyNumberFormat="1" applyFont="1" applyBorder="1">
      <alignment/>
      <protection/>
    </xf>
    <xf numFmtId="3" fontId="6" fillId="0" borderId="0" xfId="60" applyNumberFormat="1" applyFont="1" applyBorder="1">
      <alignment/>
      <protection/>
    </xf>
    <xf numFmtId="3" fontId="14" fillId="0" borderId="0" xfId="60" applyNumberFormat="1" applyFont="1" applyBorder="1">
      <alignment/>
      <protection/>
    </xf>
    <xf numFmtId="3" fontId="61" fillId="0" borderId="0" xfId="60" applyNumberFormat="1" applyFont="1" applyBorder="1">
      <alignment/>
      <protection/>
    </xf>
    <xf numFmtId="0" fontId="14" fillId="0" borderId="65" xfId="60" applyFont="1" applyBorder="1">
      <alignment/>
      <protection/>
    </xf>
    <xf numFmtId="3" fontId="65" fillId="0" borderId="0" xfId="60" applyNumberFormat="1" applyFont="1" applyBorder="1">
      <alignment/>
      <protection/>
    </xf>
    <xf numFmtId="0" fontId="15" fillId="0" borderId="0" xfId="66" applyFont="1" applyBorder="1" applyAlignment="1">
      <alignment horizontal="center"/>
      <protection/>
    </xf>
    <xf numFmtId="3" fontId="17" fillId="0" borderId="0" xfId="66" applyNumberFormat="1" applyFont="1" applyBorder="1">
      <alignment/>
      <protection/>
    </xf>
    <xf numFmtId="3" fontId="17" fillId="0" borderId="0" xfId="66" applyNumberFormat="1" applyFont="1" applyFill="1" applyBorder="1">
      <alignment/>
      <protection/>
    </xf>
    <xf numFmtId="3" fontId="15" fillId="0" borderId="0" xfId="66" applyNumberFormat="1" applyFont="1" applyBorder="1" applyAlignment="1">
      <alignment horizontal="right"/>
      <protection/>
    </xf>
    <xf numFmtId="3" fontId="17" fillId="0" borderId="0" xfId="40" applyNumberFormat="1" applyFont="1" applyBorder="1" applyAlignment="1" quotePrefix="1">
      <alignment horizontal="right"/>
    </xf>
    <xf numFmtId="3" fontId="17" fillId="0" borderId="0" xfId="40" applyNumberFormat="1" applyFont="1" applyBorder="1" applyAlignment="1">
      <alignment horizontal="right"/>
    </xf>
    <xf numFmtId="3" fontId="17" fillId="0" borderId="0" xfId="40" applyNumberFormat="1" applyFont="1" applyFill="1" applyBorder="1" applyAlignment="1">
      <alignment horizontal="right"/>
    </xf>
    <xf numFmtId="3" fontId="15" fillId="0" borderId="0" xfId="40" applyNumberFormat="1" applyFont="1" applyBorder="1" applyAlignment="1">
      <alignment horizontal="right"/>
    </xf>
    <xf numFmtId="0" fontId="17" fillId="0" borderId="0" xfId="66" applyFont="1" applyBorder="1">
      <alignment/>
      <protection/>
    </xf>
    <xf numFmtId="3" fontId="15" fillId="0" borderId="0" xfId="66" applyNumberFormat="1" applyFont="1" applyBorder="1">
      <alignment/>
      <protection/>
    </xf>
    <xf numFmtId="14" fontId="69" fillId="0" borderId="32" xfId="66" applyNumberFormat="1" applyFont="1" applyBorder="1" applyAlignment="1">
      <alignment horizontal="center"/>
      <protection/>
    </xf>
    <xf numFmtId="175" fontId="17" fillId="0" borderId="39" xfId="66" applyNumberFormat="1" applyFont="1" applyFill="1" applyBorder="1">
      <alignment/>
      <protection/>
    </xf>
    <xf numFmtId="175" fontId="17" fillId="0" borderId="27" xfId="66" applyNumberFormat="1" applyFont="1" applyFill="1" applyBorder="1">
      <alignment/>
      <protection/>
    </xf>
    <xf numFmtId="175" fontId="17" fillId="0" borderId="33" xfId="66" applyNumberFormat="1" applyFont="1" applyBorder="1">
      <alignment/>
      <protection/>
    </xf>
    <xf numFmtId="175" fontId="17" fillId="0" borderId="33" xfId="66" applyNumberFormat="1" applyFont="1" applyFill="1" applyBorder="1">
      <alignment/>
      <protection/>
    </xf>
    <xf numFmtId="175" fontId="15" fillId="0" borderId="41" xfId="66" applyNumberFormat="1" applyFont="1" applyBorder="1">
      <alignment/>
      <protection/>
    </xf>
    <xf numFmtId="1" fontId="15" fillId="0" borderId="44" xfId="66" applyNumberFormat="1" applyFont="1" applyBorder="1">
      <alignment/>
      <protection/>
    </xf>
    <xf numFmtId="0" fontId="0" fillId="0" borderId="44" xfId="66" applyFont="1" applyBorder="1">
      <alignment/>
      <protection/>
    </xf>
    <xf numFmtId="0" fontId="23" fillId="0" borderId="0" xfId="63" applyFont="1" applyFill="1" applyAlignment="1">
      <alignment horizontal="right"/>
      <protection/>
    </xf>
    <xf numFmtId="0" fontId="15" fillId="0" borderId="0" xfId="66" applyFont="1" applyBorder="1" applyAlignment="1">
      <alignment horizontal="left"/>
      <protection/>
    </xf>
    <xf numFmtId="0" fontId="49" fillId="0" borderId="0" xfId="66" applyBorder="1" applyAlignment="1">
      <alignment horizontal="left"/>
      <protection/>
    </xf>
    <xf numFmtId="0" fontId="52" fillId="0" borderId="0" xfId="66" applyFont="1" applyBorder="1" applyAlignment="1">
      <alignment horizontal="center"/>
      <protection/>
    </xf>
    <xf numFmtId="3" fontId="5" fillId="0" borderId="0" xfId="66" applyNumberFormat="1" applyFont="1" applyBorder="1">
      <alignment/>
      <protection/>
    </xf>
    <xf numFmtId="175" fontId="17" fillId="0" borderId="28" xfId="66" applyNumberFormat="1" applyFont="1" applyBorder="1">
      <alignment/>
      <protection/>
    </xf>
    <xf numFmtId="175" fontId="15" fillId="0" borderId="34" xfId="66" applyNumberFormat="1" applyFont="1" applyBorder="1">
      <alignment/>
      <protection/>
    </xf>
    <xf numFmtId="0" fontId="2" fillId="0" borderId="63" xfId="65" applyFont="1" applyBorder="1">
      <alignment/>
      <protection/>
    </xf>
    <xf numFmtId="3" fontId="15" fillId="0" borderId="40" xfId="40" applyNumberFormat="1" applyFont="1" applyBorder="1" applyAlignment="1">
      <alignment horizontal="right"/>
    </xf>
    <xf numFmtId="3" fontId="15" fillId="0" borderId="41" xfId="40" applyNumberFormat="1" applyFont="1" applyBorder="1" applyAlignment="1">
      <alignment horizontal="right"/>
    </xf>
    <xf numFmtId="3" fontId="15" fillId="0" borderId="23" xfId="40" applyNumberFormat="1" applyFont="1" applyBorder="1" applyAlignment="1">
      <alignment horizontal="right"/>
    </xf>
    <xf numFmtId="0" fontId="15" fillId="0" borderId="31" xfId="0" applyFont="1" applyFill="1" applyBorder="1" applyAlignment="1" applyProtection="1">
      <alignment horizontal="right" indent="1"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0" fillId="0" borderId="0" xfId="59" applyFont="1">
      <alignment/>
      <protection/>
    </xf>
    <xf numFmtId="166" fontId="0" fillId="0" borderId="0" xfId="40" applyNumberFormat="1" applyFont="1" applyAlignment="1">
      <alignment horizontal="right"/>
    </xf>
    <xf numFmtId="0" fontId="49" fillId="0" borderId="0" xfId="59">
      <alignment/>
      <protection/>
    </xf>
    <xf numFmtId="0" fontId="53" fillId="0" borderId="0" xfId="59" applyFont="1" applyAlignment="1">
      <alignment horizontal="centerContinuous"/>
      <protection/>
    </xf>
    <xf numFmtId="166" fontId="74" fillId="0" borderId="0" xfId="40" applyNumberFormat="1" applyFont="1" applyAlignment="1">
      <alignment horizontal="centerContinuous"/>
    </xf>
    <xf numFmtId="0" fontId="74" fillId="0" borderId="0" xfId="59" applyFont="1" applyAlignment="1">
      <alignment horizontal="centerContinuous"/>
      <protection/>
    </xf>
    <xf numFmtId="0" fontId="75" fillId="0" borderId="0" xfId="59" applyFont="1" applyAlignment="1">
      <alignment horizontal="centerContinuous"/>
      <protection/>
    </xf>
    <xf numFmtId="0" fontId="75" fillId="0" borderId="0" xfId="59" applyFont="1" applyAlignment="1">
      <alignment horizontal="centerContinuous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5" xfId="0" applyFont="1" applyFill="1" applyBorder="1" applyAlignment="1" applyProtection="1">
      <alignment horizontal="right" indent="1"/>
      <protection/>
    </xf>
    <xf numFmtId="0" fontId="76" fillId="0" borderId="0" xfId="59" applyFont="1" applyAlignment="1">
      <alignment horizontal="centerContinuous"/>
      <protection/>
    </xf>
    <xf numFmtId="166" fontId="77" fillId="0" borderId="0" xfId="40" applyNumberFormat="1" applyFont="1" applyAlignment="1">
      <alignment horizontal="right"/>
    </xf>
    <xf numFmtId="0" fontId="77" fillId="0" borderId="0" xfId="59" applyFont="1" applyAlignment="1">
      <alignment horizontal="centerContinuous"/>
      <protection/>
    </xf>
    <xf numFmtId="0" fontId="8" fillId="0" borderId="0" xfId="59" applyFont="1" applyAlignment="1">
      <alignment horizontal="right"/>
      <protection/>
    </xf>
    <xf numFmtId="0" fontId="2" fillId="0" borderId="66" xfId="59" applyFont="1" applyBorder="1" applyAlignment="1">
      <alignment horizontal="left" vertical="center" wrapText="1"/>
      <protection/>
    </xf>
    <xf numFmtId="166" fontId="2" fillId="0" borderId="22" xfId="40" applyNumberFormat="1" applyFont="1" applyBorder="1" applyAlignment="1">
      <alignment horizontal="center" vertical="center" wrapText="1"/>
    </xf>
    <xf numFmtId="0" fontId="2" fillId="0" borderId="14" xfId="59" applyFont="1" applyBorder="1" applyAlignment="1">
      <alignment horizontal="center" vertical="center" wrapText="1"/>
      <protection/>
    </xf>
    <xf numFmtId="3" fontId="2" fillId="0" borderId="30" xfId="59" applyNumberFormat="1" applyFont="1" applyBorder="1" applyAlignment="1">
      <alignment horizontal="center" vertical="center" wrapText="1"/>
      <protection/>
    </xf>
    <xf numFmtId="0" fontId="0" fillId="0" borderId="36" xfId="59" applyFont="1" applyBorder="1" applyAlignment="1">
      <alignment horizontal="left" vertical="center" wrapText="1"/>
      <protection/>
    </xf>
    <xf numFmtId="2" fontId="2" fillId="0" borderId="20" xfId="40" applyNumberFormat="1" applyFont="1" applyBorder="1" applyAlignment="1">
      <alignment horizontal="center" vertical="center" wrapText="1"/>
    </xf>
    <xf numFmtId="0" fontId="2" fillId="0" borderId="13" xfId="59" applyFont="1" applyBorder="1" applyAlignment="1">
      <alignment horizontal="center" vertical="center" wrapText="1"/>
      <protection/>
    </xf>
    <xf numFmtId="3" fontId="0" fillId="0" borderId="39" xfId="59" applyNumberFormat="1" applyFont="1" applyBorder="1" applyAlignment="1">
      <alignment horizontal="center" vertical="center" wrapText="1"/>
      <protection/>
    </xf>
    <xf numFmtId="0" fontId="0" fillId="0" borderId="36" xfId="59" applyFont="1" applyBorder="1" applyAlignment="1">
      <alignment wrapText="1"/>
      <protection/>
    </xf>
    <xf numFmtId="166" fontId="0" fillId="0" borderId="20" xfId="40" applyNumberFormat="1" applyFont="1" applyBorder="1" applyAlignment="1">
      <alignment horizontal="right"/>
    </xf>
    <xf numFmtId="3" fontId="2" fillId="0" borderId="13" xfId="40" applyNumberFormat="1" applyFont="1" applyBorder="1" applyAlignment="1">
      <alignment horizontal="center"/>
    </xf>
    <xf numFmtId="166" fontId="0" fillId="0" borderId="39" xfId="40" applyNumberFormat="1" applyFont="1" applyBorder="1" applyAlignment="1">
      <alignment horizontal="center"/>
    </xf>
    <xf numFmtId="166" fontId="2" fillId="0" borderId="20" xfId="40" applyNumberFormat="1" applyFont="1" applyBorder="1" applyAlignment="1">
      <alignment horizontal="right"/>
    </xf>
    <xf numFmtId="166" fontId="2" fillId="0" borderId="39" xfId="40" applyNumberFormat="1" applyFont="1" applyBorder="1" applyAlignment="1">
      <alignment horizontal="center"/>
    </xf>
    <xf numFmtId="0" fontId="2" fillId="0" borderId="35" xfId="59" applyFont="1" applyBorder="1">
      <alignment/>
      <protection/>
    </xf>
    <xf numFmtId="166" fontId="0" fillId="0" borderId="18" xfId="40" applyNumberFormat="1" applyFont="1" applyBorder="1" applyAlignment="1">
      <alignment horizontal="right"/>
    </xf>
    <xf numFmtId="166" fontId="0" fillId="0" borderId="11" xfId="40" applyNumberFormat="1" applyFont="1" applyBorder="1" applyAlignment="1">
      <alignment/>
    </xf>
    <xf numFmtId="166" fontId="2" fillId="0" borderId="39" xfId="40" applyNumberFormat="1" applyFont="1" applyBorder="1" applyAlignment="1">
      <alignment/>
    </xf>
    <xf numFmtId="166" fontId="0" fillId="0" borderId="18" xfId="40" applyNumberFormat="1" applyFont="1" applyBorder="1" applyAlignment="1">
      <alignment horizontal="center"/>
    </xf>
    <xf numFmtId="166" fontId="0" fillId="0" borderId="39" xfId="40" applyNumberFormat="1" applyFont="1" applyBorder="1" applyAlignment="1">
      <alignment/>
    </xf>
    <xf numFmtId="0" fontId="0" fillId="0" borderId="35" xfId="59" applyFont="1" applyBorder="1">
      <alignment/>
      <protection/>
    </xf>
    <xf numFmtId="166" fontId="2" fillId="0" borderId="18" xfId="40" applyNumberFormat="1" applyFont="1" applyBorder="1" applyAlignment="1">
      <alignment horizontal="center"/>
    </xf>
    <xf numFmtId="166" fontId="2" fillId="0" borderId="11" xfId="40" applyNumberFormat="1" applyFont="1" applyBorder="1" applyAlignment="1">
      <alignment/>
    </xf>
    <xf numFmtId="176" fontId="0" fillId="0" borderId="11" xfId="40" applyNumberFormat="1" applyFont="1" applyBorder="1" applyAlignment="1">
      <alignment/>
    </xf>
    <xf numFmtId="166" fontId="49" fillId="0" borderId="0" xfId="59" applyNumberFormat="1">
      <alignment/>
      <protection/>
    </xf>
    <xf numFmtId="0" fontId="0" fillId="0" borderId="38" xfId="59" applyFont="1" applyBorder="1" quotePrefix="1">
      <alignment/>
      <protection/>
    </xf>
    <xf numFmtId="166" fontId="0" fillId="0" borderId="17" xfId="40" applyNumberFormat="1" applyFont="1" applyBorder="1" applyAlignment="1">
      <alignment horizontal="center"/>
    </xf>
    <xf numFmtId="166" fontId="0" fillId="0" borderId="10" xfId="40" applyNumberFormat="1" applyFont="1" applyBorder="1" applyAlignment="1">
      <alignment/>
    </xf>
    <xf numFmtId="166" fontId="0" fillId="0" borderId="28" xfId="40" applyNumberFormat="1" applyFont="1" applyBorder="1" applyAlignment="1">
      <alignment/>
    </xf>
    <xf numFmtId="0" fontId="0" fillId="0" borderId="38" xfId="59" applyFont="1" applyBorder="1">
      <alignment/>
      <protection/>
    </xf>
    <xf numFmtId="175" fontId="2" fillId="0" borderId="44" xfId="40" applyNumberFormat="1" applyFont="1" applyBorder="1" applyAlignment="1">
      <alignment horizontal="center"/>
    </xf>
    <xf numFmtId="166" fontId="2" fillId="0" borderId="0" xfId="40" applyNumberFormat="1" applyFont="1" applyBorder="1" applyAlignment="1">
      <alignment/>
    </xf>
    <xf numFmtId="166" fontId="2" fillId="0" borderId="49" xfId="40" applyNumberFormat="1" applyFont="1" applyBorder="1" applyAlignment="1">
      <alignment/>
    </xf>
    <xf numFmtId="0" fontId="0" fillId="0" borderId="35" xfId="59" applyFont="1" applyBorder="1" applyAlignment="1" quotePrefix="1">
      <alignment wrapText="1"/>
      <protection/>
    </xf>
    <xf numFmtId="1" fontId="2" fillId="0" borderId="18" xfId="40" applyNumberFormat="1" applyFont="1" applyBorder="1" applyAlignment="1">
      <alignment horizontal="center"/>
    </xf>
    <xf numFmtId="2" fontId="0" fillId="0" borderId="18" xfId="40" applyNumberFormat="1" applyFont="1" applyBorder="1" applyAlignment="1">
      <alignment horizontal="right"/>
    </xf>
    <xf numFmtId="0" fontId="2" fillId="0" borderId="64" xfId="59" applyFont="1" applyBorder="1">
      <alignment/>
      <protection/>
    </xf>
    <xf numFmtId="2" fontId="0" fillId="0" borderId="21" xfId="40" applyNumberFormat="1" applyFont="1" applyBorder="1" applyAlignment="1">
      <alignment horizontal="right"/>
    </xf>
    <xf numFmtId="166" fontId="0" fillId="0" borderId="16" xfId="40" applyNumberFormat="1" applyFont="1" applyBorder="1" applyAlignment="1">
      <alignment/>
    </xf>
    <xf numFmtId="166" fontId="2" fillId="0" borderId="28" xfId="40" applyNumberFormat="1" applyFont="1" applyBorder="1" applyAlignment="1">
      <alignment/>
    </xf>
    <xf numFmtId="166" fontId="0" fillId="0" borderId="23" xfId="40" applyNumberFormat="1" applyFont="1" applyBorder="1" applyAlignment="1">
      <alignment horizontal="right"/>
    </xf>
    <xf numFmtId="166" fontId="0" fillId="0" borderId="40" xfId="40" applyNumberFormat="1" applyFont="1" applyBorder="1" applyAlignment="1">
      <alignment/>
    </xf>
    <xf numFmtId="166" fontId="2" fillId="0" borderId="41" xfId="40" applyNumberFormat="1" applyFont="1" applyBorder="1" applyAlignment="1">
      <alignment/>
    </xf>
    <xf numFmtId="166" fontId="0" fillId="0" borderId="19" xfId="40" applyNumberFormat="1" applyFont="1" applyBorder="1" applyAlignment="1">
      <alignment horizontal="right"/>
    </xf>
    <xf numFmtId="0" fontId="0" fillId="0" borderId="12" xfId="59" applyFont="1" applyBorder="1">
      <alignment/>
      <protection/>
    </xf>
    <xf numFmtId="166" fontId="2" fillId="0" borderId="32" xfId="59" applyNumberFormat="1" applyFont="1" applyBorder="1">
      <alignment/>
      <protection/>
    </xf>
    <xf numFmtId="166" fontId="49" fillId="0" borderId="0" xfId="40" applyNumberFormat="1" applyAlignment="1">
      <alignment horizontal="right"/>
    </xf>
    <xf numFmtId="0" fontId="49" fillId="0" borderId="0" xfId="59" applyFont="1">
      <alignment/>
      <protection/>
    </xf>
    <xf numFmtId="3" fontId="17" fillId="0" borderId="57" xfId="40" applyNumberFormat="1" applyFont="1" applyBorder="1" applyAlignment="1">
      <alignment horizontal="right"/>
    </xf>
    <xf numFmtId="3" fontId="15" fillId="0" borderId="52" xfId="40" applyNumberFormat="1" applyFont="1" applyBorder="1" applyAlignment="1">
      <alignment horizontal="right"/>
    </xf>
    <xf numFmtId="3" fontId="17" fillId="0" borderId="66" xfId="66" applyNumberFormat="1" applyFont="1" applyBorder="1">
      <alignment/>
      <protection/>
    </xf>
    <xf numFmtId="3" fontId="17" fillId="0" borderId="36" xfId="66" applyNumberFormat="1" applyFont="1" applyBorder="1">
      <alignment/>
      <protection/>
    </xf>
    <xf numFmtId="3" fontId="15" fillId="0" borderId="67" xfId="40" applyNumberFormat="1" applyFont="1" applyBorder="1" applyAlignment="1">
      <alignment horizontal="right"/>
    </xf>
    <xf numFmtId="0" fontId="13" fillId="0" borderId="0" xfId="0" applyFont="1" applyAlignment="1" applyProtection="1">
      <alignment horizontal="left" vertical="center" indent="1"/>
      <protection/>
    </xf>
    <xf numFmtId="0" fontId="13" fillId="0" borderId="0" xfId="0" applyFont="1" applyAlignment="1" applyProtection="1">
      <alignment horizontal="center" vertical="center"/>
      <protection/>
    </xf>
    <xf numFmtId="164" fontId="5" fillId="0" borderId="0" xfId="62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left" wrapText="1" indent="1"/>
      <protection/>
    </xf>
    <xf numFmtId="164" fontId="16" fillId="0" borderId="46" xfId="62" applyNumberFormat="1" applyFont="1" applyFill="1" applyBorder="1" applyAlignment="1" applyProtection="1">
      <alignment horizontal="left" vertical="center"/>
      <protection/>
    </xf>
    <xf numFmtId="164" fontId="16" fillId="0" borderId="46" xfId="62" applyNumberFormat="1" applyFont="1" applyFill="1" applyBorder="1" applyAlignment="1" applyProtection="1">
      <alignment horizontal="left"/>
      <protection/>
    </xf>
    <xf numFmtId="0" fontId="5" fillId="0" borderId="0" xfId="62" applyFont="1" applyFill="1" applyAlignment="1" applyProtection="1">
      <alignment horizontal="center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62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2" fillId="0" borderId="22" xfId="62" applyFont="1" applyFill="1" applyBorder="1" applyAlignment="1">
      <alignment horizontal="center" vertical="center" wrapText="1"/>
      <protection/>
    </xf>
    <xf numFmtId="0" fontId="2" fillId="0" borderId="21" xfId="62" applyFont="1" applyFill="1" applyBorder="1" applyAlignment="1">
      <alignment horizontal="center" vertical="center" wrapText="1"/>
      <protection/>
    </xf>
    <xf numFmtId="0" fontId="2" fillId="0" borderId="14" xfId="62" applyFont="1" applyFill="1" applyBorder="1" applyAlignment="1">
      <alignment horizontal="center" vertical="center" wrapText="1"/>
      <protection/>
    </xf>
    <xf numFmtId="0" fontId="2" fillId="0" borderId="16" xfId="62" applyFont="1" applyFill="1" applyBorder="1" applyAlignment="1">
      <alignment horizontal="center" vertical="center" wrapText="1"/>
      <protection/>
    </xf>
    <xf numFmtId="0" fontId="2" fillId="0" borderId="30" xfId="62" applyFont="1" applyFill="1" applyBorder="1" applyAlignment="1">
      <alignment horizontal="center" vertical="center" wrapText="1"/>
      <protection/>
    </xf>
    <xf numFmtId="0" fontId="2" fillId="0" borderId="33" xfId="62" applyFont="1" applyFill="1" applyBorder="1" applyAlignment="1">
      <alignment horizontal="center" vertical="center" wrapText="1"/>
      <protection/>
    </xf>
    <xf numFmtId="0" fontId="6" fillId="0" borderId="24" xfId="62" applyFont="1" applyFill="1" applyBorder="1" applyAlignment="1" applyProtection="1">
      <alignment horizontal="left"/>
      <protection/>
    </xf>
    <xf numFmtId="0" fontId="6" fillId="0" borderId="25" xfId="62" applyFont="1" applyFill="1" applyBorder="1" applyAlignment="1" applyProtection="1">
      <alignment horizontal="left"/>
      <protection/>
    </xf>
    <xf numFmtId="0" fontId="17" fillId="0" borderId="59" xfId="62" applyFont="1" applyFill="1" applyBorder="1" applyAlignment="1">
      <alignment horizontal="justify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53" xfId="0" applyFont="1" applyFill="1" applyBorder="1" applyAlignment="1" applyProtection="1">
      <alignment horizontal="left" indent="1"/>
      <protection/>
    </xf>
    <xf numFmtId="0" fontId="6" fillId="0" borderId="72" xfId="0" applyFont="1" applyFill="1" applyBorder="1" applyAlignment="1" applyProtection="1">
      <alignment horizontal="left" indent="1"/>
      <protection/>
    </xf>
    <xf numFmtId="0" fontId="6" fillId="0" borderId="60" xfId="0" applyFont="1" applyFill="1" applyBorder="1" applyAlignment="1" applyProtection="1">
      <alignment horizontal="left" indent="1"/>
      <protection/>
    </xf>
    <xf numFmtId="0" fontId="17" fillId="0" borderId="14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17" fillId="0" borderId="16" xfId="0" applyFont="1" applyFill="1" applyBorder="1" applyAlignment="1" applyProtection="1">
      <alignment horizontal="right" indent="1"/>
      <protection locked="0"/>
    </xf>
    <xf numFmtId="0" fontId="17" fillId="0" borderId="33" xfId="0" applyFont="1" applyFill="1" applyBorder="1" applyAlignment="1" applyProtection="1">
      <alignment horizontal="right" indent="1"/>
      <protection locked="0"/>
    </xf>
    <xf numFmtId="0" fontId="6" fillId="0" borderId="61" xfId="0" applyFont="1" applyFill="1" applyBorder="1" applyAlignment="1" applyProtection="1">
      <alignment horizontal="center"/>
      <protection/>
    </xf>
    <xf numFmtId="0" fontId="6" fillId="0" borderId="59" xfId="0" applyFont="1" applyFill="1" applyBorder="1" applyAlignment="1" applyProtection="1">
      <alignment horizontal="center"/>
      <protection/>
    </xf>
    <xf numFmtId="0" fontId="6" fillId="0" borderId="73" xfId="0" applyFont="1" applyFill="1" applyBorder="1" applyAlignment="1" applyProtection="1">
      <alignment horizontal="center"/>
      <protection/>
    </xf>
    <xf numFmtId="0" fontId="17" fillId="0" borderId="65" xfId="0" applyFont="1" applyFill="1" applyBorder="1" applyAlignment="1" applyProtection="1">
      <alignment horizontal="left" indent="1"/>
      <protection locked="0"/>
    </xf>
    <xf numFmtId="0" fontId="17" fillId="0" borderId="74" xfId="0" applyFont="1" applyFill="1" applyBorder="1" applyAlignment="1" applyProtection="1">
      <alignment horizontal="left" indent="1"/>
      <protection locked="0"/>
    </xf>
    <xf numFmtId="0" fontId="17" fillId="0" borderId="75" xfId="0" applyFont="1" applyFill="1" applyBorder="1" applyAlignment="1" applyProtection="1">
      <alignment horizontal="left" indent="1"/>
      <protection locked="0"/>
    </xf>
    <xf numFmtId="0" fontId="17" fillId="0" borderId="56" xfId="0" applyFont="1" applyFill="1" applyBorder="1" applyAlignment="1" applyProtection="1">
      <alignment horizontal="left" indent="1"/>
      <protection locked="0"/>
    </xf>
    <xf numFmtId="0" fontId="17" fillId="0" borderId="76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49" fontId="0" fillId="0" borderId="0" xfId="0" applyNumberForma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 shrinkToFit="1"/>
      <protection/>
    </xf>
    <xf numFmtId="0" fontId="5" fillId="0" borderId="22" xfId="60" applyFont="1" applyBorder="1" applyAlignment="1">
      <alignment horizontal="center"/>
      <protection/>
    </xf>
    <xf numFmtId="0" fontId="5" fillId="0" borderId="14" xfId="60" applyFont="1" applyBorder="1" applyAlignment="1">
      <alignment horizontal="center"/>
      <protection/>
    </xf>
    <xf numFmtId="0" fontId="5" fillId="0" borderId="30" xfId="60" applyFont="1" applyBorder="1" applyAlignment="1">
      <alignment horizontal="center"/>
      <protection/>
    </xf>
    <xf numFmtId="0" fontId="5" fillId="0" borderId="22" xfId="60" applyFont="1" applyBorder="1" applyAlignment="1">
      <alignment horizontal="center"/>
      <protection/>
    </xf>
    <xf numFmtId="0" fontId="5" fillId="0" borderId="14" xfId="60" applyFont="1" applyBorder="1" applyAlignment="1">
      <alignment horizontal="center"/>
      <protection/>
    </xf>
    <xf numFmtId="0" fontId="5" fillId="0" borderId="30" xfId="60" applyFont="1" applyBorder="1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7" fillId="0" borderId="0" xfId="60" applyFont="1" applyAlignment="1">
      <alignment horizontal="center"/>
      <protection/>
    </xf>
    <xf numFmtId="0" fontId="15" fillId="0" borderId="53" xfId="66" applyFont="1" applyBorder="1" applyAlignment="1">
      <alignment horizontal="left"/>
      <protection/>
    </xf>
    <xf numFmtId="0" fontId="49" fillId="0" borderId="72" xfId="66" applyBorder="1" applyAlignment="1">
      <alignment horizontal="left"/>
      <protection/>
    </xf>
    <xf numFmtId="0" fontId="49" fillId="0" borderId="47" xfId="66" applyBorder="1" applyAlignment="1">
      <alignment horizontal="left"/>
      <protection/>
    </xf>
    <xf numFmtId="0" fontId="15" fillId="0" borderId="42" xfId="66" applyFont="1" applyBorder="1" applyAlignment="1">
      <alignment horizontal="center" wrapText="1"/>
      <protection/>
    </xf>
    <xf numFmtId="0" fontId="51" fillId="0" borderId="28" xfId="63" applyFont="1" applyBorder="1" applyAlignment="1">
      <alignment wrapText="1"/>
      <protection/>
    </xf>
    <xf numFmtId="164" fontId="6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47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69" xfId="0" applyNumberFormat="1" applyFont="1" applyFill="1" applyBorder="1" applyAlignment="1" applyProtection="1">
      <alignment horizontal="center" vertical="center"/>
      <protection/>
    </xf>
    <xf numFmtId="164" fontId="6" fillId="0" borderId="64" xfId="0" applyNumberFormat="1" applyFont="1" applyFill="1" applyBorder="1" applyAlignment="1" applyProtection="1">
      <alignment horizontal="center" vertical="center"/>
      <protection/>
    </xf>
    <xf numFmtId="164" fontId="6" fillId="0" borderId="65" xfId="0" applyNumberFormat="1" applyFont="1" applyFill="1" applyBorder="1" applyAlignment="1" applyProtection="1">
      <alignment horizontal="center" vertical="center"/>
      <protection/>
    </xf>
    <xf numFmtId="164" fontId="6" fillId="0" borderId="74" xfId="0" applyNumberFormat="1" applyFont="1" applyFill="1" applyBorder="1" applyAlignment="1" applyProtection="1">
      <alignment horizontal="center" vertical="center"/>
      <protection/>
    </xf>
    <xf numFmtId="164" fontId="6" fillId="0" borderId="58" xfId="0" applyNumberFormat="1" applyFont="1" applyFill="1" applyBorder="1" applyAlignment="1" applyProtection="1">
      <alignment horizontal="center" vertical="center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64" xfId="0" applyNumberFormat="1" applyFont="1" applyFill="1" applyBorder="1" applyAlignment="1" applyProtection="1">
      <alignment horizontal="center" vertical="center" wrapText="1"/>
      <protection/>
    </xf>
    <xf numFmtId="0" fontId="17" fillId="0" borderId="59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3" xfId="64" applyFont="1" applyFill="1" applyBorder="1" applyAlignment="1" applyProtection="1">
      <alignment horizontal="left" vertical="center" indent="1"/>
      <protection/>
    </xf>
    <xf numFmtId="0" fontId="16" fillId="0" borderId="72" xfId="64" applyFont="1" applyFill="1" applyBorder="1" applyAlignment="1" applyProtection="1">
      <alignment horizontal="left" vertical="center" indent="1"/>
      <protection/>
    </xf>
    <xf numFmtId="0" fontId="16" fillId="0" borderId="47" xfId="64" applyFont="1" applyFill="1" applyBorder="1" applyAlignment="1" applyProtection="1">
      <alignment horizontal="left" vertical="center" indent="1"/>
      <protection/>
    </xf>
    <xf numFmtId="0" fontId="5" fillId="0" borderId="0" xfId="64" applyFont="1" applyFill="1" applyAlignment="1" applyProtection="1">
      <alignment horizontal="center" wrapText="1"/>
      <protection/>
    </xf>
    <xf numFmtId="0" fontId="5" fillId="0" borderId="0" xfId="64" applyFont="1" applyFill="1" applyAlignment="1" applyProtection="1">
      <alignment horizontal="center"/>
      <protection/>
    </xf>
    <xf numFmtId="0" fontId="7" fillId="0" borderId="0" xfId="59" applyFont="1" applyAlignment="1">
      <alignment horizontal="center"/>
      <protection/>
    </xf>
    <xf numFmtId="0" fontId="2" fillId="0" borderId="69" xfId="59" applyFont="1" applyBorder="1" applyAlignment="1">
      <alignment horizontal="center" vertical="center" wrapText="1"/>
      <protection/>
    </xf>
    <xf numFmtId="0" fontId="2" fillId="0" borderId="38" xfId="59" applyFont="1" applyBorder="1" applyAlignment="1">
      <alignment horizontal="center" vertical="center" wrapText="1"/>
      <protection/>
    </xf>
    <xf numFmtId="166" fontId="2" fillId="0" borderId="61" xfId="40" applyNumberFormat="1" applyFont="1" applyBorder="1" applyAlignment="1">
      <alignment horizontal="center" vertical="center" wrapText="1"/>
    </xf>
    <xf numFmtId="166" fontId="2" fillId="0" borderId="44" xfId="40" applyNumberFormat="1" applyFont="1" applyBorder="1" applyAlignment="1">
      <alignment horizontal="center" vertical="center" wrapText="1"/>
    </xf>
    <xf numFmtId="0" fontId="2" fillId="0" borderId="64" xfId="59" applyFont="1" applyBorder="1" applyAlignment="1">
      <alignment horizontal="center" vertical="center" wrapText="1"/>
      <protection/>
    </xf>
    <xf numFmtId="0" fontId="2" fillId="0" borderId="78" xfId="59" applyFont="1" applyBorder="1" applyAlignment="1">
      <alignment horizontal="center" vertical="center" wrapText="1"/>
      <protection/>
    </xf>
    <xf numFmtId="0" fontId="2" fillId="0" borderId="49" xfId="59" applyFont="1" applyBorder="1" applyAlignment="1">
      <alignment horizontal="center" vertical="center" wrapText="1"/>
      <protection/>
    </xf>
    <xf numFmtId="0" fontId="16" fillId="0" borderId="0" xfId="0" applyFont="1" applyAlignment="1" applyProtection="1">
      <alignment horizontal="right"/>
      <protection/>
    </xf>
    <xf numFmtId="0" fontId="6" fillId="0" borderId="53" xfId="0" applyFont="1" applyBorder="1" applyAlignment="1" applyProtection="1">
      <alignment horizontal="left" vertical="center" indent="2"/>
      <protection/>
    </xf>
    <xf numFmtId="0" fontId="6" fillId="0" borderId="60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53" fillId="0" borderId="0" xfId="66" applyFont="1" applyAlignment="1">
      <alignment horizontal="left"/>
      <protection/>
    </xf>
    <xf numFmtId="0" fontId="10" fillId="0" borderId="0" xfId="61" applyFont="1">
      <alignment/>
      <protection/>
    </xf>
    <xf numFmtId="166" fontId="7" fillId="0" borderId="0" xfId="40" applyNumberFormat="1" applyFont="1" applyAlignment="1">
      <alignment horizontal="center"/>
    </xf>
    <xf numFmtId="0" fontId="49" fillId="0" borderId="0" xfId="61">
      <alignment/>
      <protection/>
    </xf>
    <xf numFmtId="0" fontId="7" fillId="0" borderId="0" xfId="61" applyFont="1" applyAlignment="1">
      <alignment horizontal="center"/>
      <protection/>
    </xf>
    <xf numFmtId="166" fontId="0" fillId="0" borderId="0" xfId="40" applyNumberFormat="1" applyFont="1" applyAlignment="1">
      <alignment/>
    </xf>
    <xf numFmtId="166" fontId="10" fillId="0" borderId="0" xfId="40" applyNumberFormat="1" applyFont="1" applyAlignment="1">
      <alignment/>
    </xf>
    <xf numFmtId="0" fontId="53" fillId="0" borderId="0" xfId="61" applyFont="1" applyAlignment="1">
      <alignment horizontal="centerContinuous"/>
      <protection/>
    </xf>
    <xf numFmtId="166" fontId="53" fillId="0" borderId="0" xfId="40" applyNumberFormat="1" applyFont="1" applyAlignment="1">
      <alignment horizontal="centerContinuous"/>
    </xf>
    <xf numFmtId="166" fontId="7" fillId="0" borderId="0" xfId="40" applyNumberFormat="1" applyFont="1" applyAlignment="1">
      <alignment horizontal="right"/>
    </xf>
    <xf numFmtId="0" fontId="5" fillId="0" borderId="61" xfId="61" applyFont="1" applyBorder="1" applyAlignment="1">
      <alignment vertical="center"/>
      <protection/>
    </xf>
    <xf numFmtId="0" fontId="10" fillId="0" borderId="59" xfId="61" applyFont="1" applyBorder="1" applyAlignment="1">
      <alignment vertical="center"/>
      <protection/>
    </xf>
    <xf numFmtId="0" fontId="10" fillId="0" borderId="78" xfId="61" applyFont="1" applyBorder="1" applyAlignment="1">
      <alignment vertical="center"/>
      <protection/>
    </xf>
    <xf numFmtId="166" fontId="5" fillId="0" borderId="34" xfId="40" applyNumberFormat="1" applyFont="1" applyBorder="1" applyAlignment="1">
      <alignment horizontal="center" vertical="center"/>
    </xf>
    <xf numFmtId="0" fontId="49" fillId="0" borderId="0" xfId="61" applyAlignment="1">
      <alignment vertical="center"/>
      <protection/>
    </xf>
    <xf numFmtId="166" fontId="5" fillId="0" borderId="65" xfId="40" applyNumberFormat="1" applyFont="1" applyBorder="1" applyAlignment="1">
      <alignment/>
    </xf>
    <xf numFmtId="166" fontId="5" fillId="0" borderId="74" xfId="40" applyNumberFormat="1" applyFont="1" applyBorder="1" applyAlignment="1">
      <alignment/>
    </xf>
    <xf numFmtId="166" fontId="5" fillId="0" borderId="58" xfId="40" applyNumberFormat="1" applyFont="1" applyBorder="1" applyAlignment="1">
      <alignment/>
    </xf>
    <xf numFmtId="0" fontId="49" fillId="0" borderId="0" xfId="61" applyFill="1" applyBorder="1">
      <alignment/>
      <protection/>
    </xf>
    <xf numFmtId="0" fontId="49" fillId="0" borderId="0" xfId="61" applyBorder="1">
      <alignment/>
      <protection/>
    </xf>
    <xf numFmtId="166" fontId="5" fillId="0" borderId="55" xfId="40" applyNumberFormat="1" applyFont="1" applyBorder="1" applyAlignment="1">
      <alignment/>
    </xf>
    <xf numFmtId="166" fontId="10" fillId="0" borderId="79" xfId="40" applyNumberFormat="1" applyFont="1" applyBorder="1" applyAlignment="1" quotePrefix="1">
      <alignment/>
    </xf>
    <xf numFmtId="166" fontId="10" fillId="0" borderId="48" xfId="40" applyNumberFormat="1" applyFont="1" applyBorder="1" applyAlignment="1" quotePrefix="1">
      <alignment/>
    </xf>
    <xf numFmtId="166" fontId="10" fillId="0" borderId="48" xfId="40" applyNumberFormat="1" applyFont="1" applyBorder="1" applyAlignment="1">
      <alignment/>
    </xf>
    <xf numFmtId="0" fontId="0" fillId="0" borderId="55" xfId="61" applyFont="1" applyBorder="1" quotePrefix="1">
      <alignment/>
      <protection/>
    </xf>
    <xf numFmtId="0" fontId="0" fillId="0" borderId="79" xfId="61" applyFont="1" applyBorder="1">
      <alignment/>
      <protection/>
    </xf>
    <xf numFmtId="0" fontId="0" fillId="0" borderId="48" xfId="61" applyFont="1" applyBorder="1">
      <alignment/>
      <protection/>
    </xf>
    <xf numFmtId="166" fontId="0" fillId="0" borderId="48" xfId="40" applyNumberFormat="1" applyFont="1" applyBorder="1" applyAlignment="1">
      <alignment/>
    </xf>
    <xf numFmtId="0" fontId="0" fillId="0" borderId="0" xfId="61" applyFont="1" applyBorder="1">
      <alignment/>
      <protection/>
    </xf>
    <xf numFmtId="166" fontId="0" fillId="0" borderId="0" xfId="40" applyNumberFormat="1" applyFont="1" applyBorder="1" applyAlignment="1">
      <alignment/>
    </xf>
    <xf numFmtId="166" fontId="0" fillId="0" borderId="0" xfId="40" applyNumberFormat="1" applyFont="1" applyBorder="1" applyAlignment="1">
      <alignment/>
    </xf>
    <xf numFmtId="0" fontId="0" fillId="0" borderId="55" xfId="61" applyFont="1" applyBorder="1">
      <alignment/>
      <protection/>
    </xf>
    <xf numFmtId="0" fontId="2" fillId="0" borderId="55" xfId="61" applyFont="1" applyBorder="1">
      <alignment/>
      <protection/>
    </xf>
    <xf numFmtId="166" fontId="0" fillId="0" borderId="48" xfId="40" applyNumberFormat="1" applyFont="1" applyBorder="1" applyAlignment="1">
      <alignment/>
    </xf>
    <xf numFmtId="0" fontId="0" fillId="0" borderId="55" xfId="61" applyFont="1" applyBorder="1">
      <alignment/>
      <protection/>
    </xf>
    <xf numFmtId="166" fontId="2" fillId="0" borderId="48" xfId="40" applyNumberFormat="1" applyFont="1" applyBorder="1" applyAlignment="1">
      <alignment/>
    </xf>
    <xf numFmtId="166" fontId="5" fillId="0" borderId="79" xfId="40" applyNumberFormat="1" applyFont="1" applyBorder="1" applyAlignment="1">
      <alignment/>
    </xf>
    <xf numFmtId="166" fontId="5" fillId="0" borderId="48" xfId="40" applyNumberFormat="1" applyFont="1" applyBorder="1" applyAlignment="1">
      <alignment/>
    </xf>
    <xf numFmtId="166" fontId="2" fillId="0" borderId="48" xfId="40" applyNumberFormat="1" applyFont="1" applyBorder="1" applyAlignment="1">
      <alignment/>
    </xf>
    <xf numFmtId="166" fontId="5" fillId="0" borderId="63" xfId="40" applyNumberFormat="1" applyFont="1" applyBorder="1" applyAlignment="1">
      <alignment/>
    </xf>
    <xf numFmtId="166" fontId="5" fillId="0" borderId="80" xfId="40" applyNumberFormat="1" applyFont="1" applyBorder="1" applyAlignment="1">
      <alignment/>
    </xf>
    <xf numFmtId="166" fontId="5" fillId="0" borderId="81" xfId="40" applyNumberFormat="1" applyFont="1" applyBorder="1" applyAlignment="1">
      <alignment/>
    </xf>
    <xf numFmtId="166" fontId="2" fillId="0" borderId="81" xfId="40" applyNumberFormat="1" applyFont="1" applyBorder="1" applyAlignment="1">
      <alignment/>
    </xf>
    <xf numFmtId="166" fontId="2" fillId="0" borderId="58" xfId="40" applyNumberFormat="1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76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17" fillId="0" borderId="20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vertical="center" wrapText="1"/>
      <protection/>
    </xf>
    <xf numFmtId="164" fontId="17" fillId="0" borderId="13" xfId="0" applyNumberFormat="1" applyFont="1" applyFill="1" applyBorder="1" applyAlignment="1" applyProtection="1">
      <alignment vertical="center"/>
      <protection locked="0"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vertical="center" wrapText="1"/>
      <protection/>
    </xf>
    <xf numFmtId="164" fontId="17" fillId="0" borderId="16" xfId="0" applyNumberFormat="1" applyFont="1" applyFill="1" applyBorder="1" applyAlignment="1" applyProtection="1">
      <alignment vertical="center"/>
      <protection locked="0"/>
    </xf>
    <xf numFmtId="164" fontId="15" fillId="0" borderId="33" xfId="0" applyNumberFormat="1" applyFont="1" applyFill="1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164" fontId="15" fillId="0" borderId="31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0" fillId="0" borderId="82" xfId="0" applyFill="1" applyBorder="1" applyAlignment="1" applyProtection="1">
      <alignment/>
      <protection/>
    </xf>
    <xf numFmtId="0" fontId="4" fillId="0" borderId="82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Már látott hiperhivatkozás" xfId="58"/>
    <cellStyle name="Normál_2013.évi normatíva költségvetéshez" xfId="59"/>
    <cellStyle name="Normál_Göngyölített 12.13" xfId="60"/>
    <cellStyle name="Normál_költségvetési rend. mód. melléklet" xfId="61"/>
    <cellStyle name="Normál_KVRENMUNKA" xfId="62"/>
    <cellStyle name="Normál_Önkormányzati%20melléklet%202013.(1)" xfId="63"/>
    <cellStyle name="Normál_SEGEDLETEK" xfId="64"/>
    <cellStyle name="Normál_szakfeladat táblázat költségvetéshez" xfId="65"/>
    <cellStyle name="Normál_szakfeladatokhoz táblázat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I142"/>
  <sheetViews>
    <sheetView zoomScale="120" zoomScaleNormal="120" zoomScaleSheetLayoutView="100" workbookViewId="0" topLeftCell="A1">
      <selection activeCell="C61" sqref="C61"/>
    </sheetView>
  </sheetViews>
  <sheetFormatPr defaultColWidth="9.00390625" defaultRowHeight="12.75"/>
  <cols>
    <col min="1" max="1" width="9.50390625" style="418" customWidth="1"/>
    <col min="2" max="2" width="91.625" style="418" customWidth="1"/>
    <col min="3" max="3" width="21.625" style="419" customWidth="1"/>
    <col min="4" max="4" width="9.00390625" style="44" customWidth="1"/>
    <col min="5" max="16384" width="9.375" style="44" customWidth="1"/>
  </cols>
  <sheetData>
    <row r="1" spans="1:3" ht="15.75" customHeight="1">
      <c r="A1" s="737" t="s">
        <v>29</v>
      </c>
      <c r="B1" s="737"/>
      <c r="C1" s="737"/>
    </row>
    <row r="2" spans="1:3" ht="15.75" customHeight="1" thickBot="1">
      <c r="A2" s="739" t="s">
        <v>179</v>
      </c>
      <c r="B2" s="739"/>
      <c r="C2" s="323" t="s">
        <v>346</v>
      </c>
    </row>
    <row r="3" spans="1:3" ht="37.5" customHeight="1" thickBot="1">
      <c r="A3" s="25" t="s">
        <v>84</v>
      </c>
      <c r="B3" s="26" t="s">
        <v>31</v>
      </c>
      <c r="C3" s="45" t="s">
        <v>325</v>
      </c>
    </row>
    <row r="4" spans="1:3" s="46" customFormat="1" ht="12" customHeight="1" thickBot="1">
      <c r="A4" s="38">
        <v>1</v>
      </c>
      <c r="B4" s="39">
        <v>2</v>
      </c>
      <c r="C4" s="40">
        <v>3</v>
      </c>
    </row>
    <row r="5" spans="1:3" s="1" customFormat="1" ht="12" customHeight="1" thickBot="1">
      <c r="A5" s="23" t="s">
        <v>32</v>
      </c>
      <c r="B5" s="22" t="s">
        <v>203</v>
      </c>
      <c r="C5" s="301">
        <f>+C6+C11+C20</f>
        <v>581518</v>
      </c>
    </row>
    <row r="6" spans="1:3" s="1" customFormat="1" ht="12" customHeight="1" thickBot="1">
      <c r="A6" s="21" t="s">
        <v>33</v>
      </c>
      <c r="B6" s="279" t="s">
        <v>424</v>
      </c>
      <c r="C6" s="241">
        <f>+C7+C8+C9+C10</f>
        <v>287166</v>
      </c>
    </row>
    <row r="7" spans="1:3" s="1" customFormat="1" ht="12" customHeight="1">
      <c r="A7" s="14" t="s">
        <v>130</v>
      </c>
      <c r="B7" s="400" t="s">
        <v>70</v>
      </c>
      <c r="C7" s="242">
        <v>279191</v>
      </c>
    </row>
    <row r="8" spans="1:3" s="1" customFormat="1" ht="12" customHeight="1">
      <c r="A8" s="14" t="s">
        <v>131</v>
      </c>
      <c r="B8" s="293" t="s">
        <v>99</v>
      </c>
      <c r="C8" s="242"/>
    </row>
    <row r="9" spans="1:3" s="1" customFormat="1" ht="12" customHeight="1">
      <c r="A9" s="14" t="s">
        <v>132</v>
      </c>
      <c r="B9" s="293" t="s">
        <v>204</v>
      </c>
      <c r="C9" s="242">
        <v>7800</v>
      </c>
    </row>
    <row r="10" spans="1:3" s="1" customFormat="1" ht="12" customHeight="1" thickBot="1">
      <c r="A10" s="14" t="s">
        <v>133</v>
      </c>
      <c r="B10" s="401" t="s">
        <v>205</v>
      </c>
      <c r="C10" s="242">
        <v>175</v>
      </c>
    </row>
    <row r="11" spans="1:3" s="1" customFormat="1" ht="12" customHeight="1" thickBot="1">
      <c r="A11" s="21" t="s">
        <v>34</v>
      </c>
      <c r="B11" s="22" t="s">
        <v>206</v>
      </c>
      <c r="C11" s="302">
        <f>+C12+C13+C14+C15+C16+C17+C18+C19</f>
        <v>230352</v>
      </c>
    </row>
    <row r="12" spans="1:3" s="1" customFormat="1" ht="12" customHeight="1">
      <c r="A12" s="18" t="s">
        <v>104</v>
      </c>
      <c r="B12" s="10" t="s">
        <v>211</v>
      </c>
      <c r="C12" s="303">
        <v>9586</v>
      </c>
    </row>
    <row r="13" spans="1:3" s="1" customFormat="1" ht="12" customHeight="1">
      <c r="A13" s="14" t="s">
        <v>105</v>
      </c>
      <c r="B13" s="7" t="s">
        <v>212</v>
      </c>
      <c r="C13" s="304">
        <v>5149</v>
      </c>
    </row>
    <row r="14" spans="1:3" s="1" customFormat="1" ht="12" customHeight="1">
      <c r="A14" s="14" t="s">
        <v>106</v>
      </c>
      <c r="B14" s="7" t="s">
        <v>213</v>
      </c>
      <c r="C14" s="304">
        <v>81683</v>
      </c>
    </row>
    <row r="15" spans="1:3" s="1" customFormat="1" ht="12" customHeight="1">
      <c r="A15" s="14" t="s">
        <v>107</v>
      </c>
      <c r="B15" s="7" t="s">
        <v>214</v>
      </c>
      <c r="C15" s="304">
        <v>19650</v>
      </c>
    </row>
    <row r="16" spans="1:3" s="1" customFormat="1" ht="12" customHeight="1">
      <c r="A16" s="13" t="s">
        <v>207</v>
      </c>
      <c r="B16" s="6" t="s">
        <v>215</v>
      </c>
      <c r="C16" s="305">
        <v>1431</v>
      </c>
    </row>
    <row r="17" spans="1:3" s="1" customFormat="1" ht="12" customHeight="1">
      <c r="A17" s="14" t="s">
        <v>208</v>
      </c>
      <c r="B17" s="7" t="s">
        <v>286</v>
      </c>
      <c r="C17" s="304">
        <v>37550</v>
      </c>
    </row>
    <row r="18" spans="1:3" s="1" customFormat="1" ht="12" customHeight="1">
      <c r="A18" s="14" t="s">
        <v>209</v>
      </c>
      <c r="B18" s="7" t="s">
        <v>216</v>
      </c>
      <c r="C18" s="304"/>
    </row>
    <row r="19" spans="1:3" s="1" customFormat="1" ht="12" customHeight="1" thickBot="1">
      <c r="A19" s="15" t="s">
        <v>210</v>
      </c>
      <c r="B19" s="8" t="s">
        <v>217</v>
      </c>
      <c r="C19" s="306">
        <v>75303</v>
      </c>
    </row>
    <row r="20" spans="1:3" s="1" customFormat="1" ht="12" customHeight="1" thickBot="1">
      <c r="A20" s="21" t="s">
        <v>218</v>
      </c>
      <c r="B20" s="22" t="s">
        <v>287</v>
      </c>
      <c r="C20" s="307">
        <v>64000</v>
      </c>
    </row>
    <row r="21" spans="1:3" s="1" customFormat="1" ht="12" customHeight="1" thickBot="1">
      <c r="A21" s="21" t="s">
        <v>36</v>
      </c>
      <c r="B21" s="22" t="s">
        <v>220</v>
      </c>
      <c r="C21" s="302">
        <f>+C22+C23+C24+C25+C26+C27+C28+C29</f>
        <v>837468</v>
      </c>
    </row>
    <row r="22" spans="1:3" s="1" customFormat="1" ht="12" customHeight="1">
      <c r="A22" s="16" t="s">
        <v>108</v>
      </c>
      <c r="B22" s="9" t="s">
        <v>226</v>
      </c>
      <c r="C22" s="308">
        <v>15507</v>
      </c>
    </row>
    <row r="23" spans="1:3" s="1" customFormat="1" ht="12" customHeight="1">
      <c r="A23" s="14" t="s">
        <v>109</v>
      </c>
      <c r="B23" s="7" t="s">
        <v>227</v>
      </c>
      <c r="C23" s="304">
        <v>509583</v>
      </c>
    </row>
    <row r="24" spans="1:3" s="1" customFormat="1" ht="12" customHeight="1">
      <c r="A24" s="14" t="s">
        <v>110</v>
      </c>
      <c r="B24" s="7" t="s">
        <v>228</v>
      </c>
      <c r="C24" s="304">
        <v>8162</v>
      </c>
    </row>
    <row r="25" spans="1:3" s="1" customFormat="1" ht="12" customHeight="1">
      <c r="A25" s="17" t="s">
        <v>221</v>
      </c>
      <c r="B25" s="7" t="s">
        <v>113</v>
      </c>
      <c r="C25" s="309">
        <v>93324</v>
      </c>
    </row>
    <row r="26" spans="1:3" s="1" customFormat="1" ht="12" customHeight="1">
      <c r="A26" s="17" t="s">
        <v>222</v>
      </c>
      <c r="B26" s="7" t="s">
        <v>229</v>
      </c>
      <c r="C26" s="309"/>
    </row>
    <row r="27" spans="1:3" s="1" customFormat="1" ht="12" customHeight="1">
      <c r="A27" s="14" t="s">
        <v>223</v>
      </c>
      <c r="B27" s="7" t="s">
        <v>230</v>
      </c>
      <c r="C27" s="304"/>
    </row>
    <row r="28" spans="1:3" s="1" customFormat="1" ht="12" customHeight="1">
      <c r="A28" s="14" t="s">
        <v>224</v>
      </c>
      <c r="B28" s="7" t="s">
        <v>288</v>
      </c>
      <c r="C28" s="310"/>
    </row>
    <row r="29" spans="1:3" s="1" customFormat="1" ht="12" customHeight="1" thickBot="1">
      <c r="A29" s="14" t="s">
        <v>225</v>
      </c>
      <c r="B29" s="12" t="s">
        <v>231</v>
      </c>
      <c r="C29" s="310">
        <v>210892</v>
      </c>
    </row>
    <row r="30" spans="1:3" s="1" customFormat="1" ht="12" customHeight="1" thickBot="1">
      <c r="A30" s="272" t="s">
        <v>37</v>
      </c>
      <c r="B30" s="22" t="s">
        <v>425</v>
      </c>
      <c r="C30" s="241">
        <f>+C31+C37</f>
        <v>652495</v>
      </c>
    </row>
    <row r="31" spans="1:3" s="1" customFormat="1" ht="12" customHeight="1">
      <c r="A31" s="273" t="s">
        <v>111</v>
      </c>
      <c r="B31" s="402" t="s">
        <v>426</v>
      </c>
      <c r="C31" s="270">
        <f>+C32+C33+C34+C35+C36</f>
        <v>391724</v>
      </c>
    </row>
    <row r="32" spans="1:3" s="1" customFormat="1" ht="12" customHeight="1">
      <c r="A32" s="274" t="s">
        <v>114</v>
      </c>
      <c r="B32" s="280" t="s">
        <v>289</v>
      </c>
      <c r="C32" s="246"/>
    </row>
    <row r="33" spans="1:3" s="1" customFormat="1" ht="12" customHeight="1">
      <c r="A33" s="274" t="s">
        <v>115</v>
      </c>
      <c r="B33" s="280" t="s">
        <v>290</v>
      </c>
      <c r="C33" s="246"/>
    </row>
    <row r="34" spans="1:3" s="1" customFormat="1" ht="12" customHeight="1">
      <c r="A34" s="274" t="s">
        <v>116</v>
      </c>
      <c r="B34" s="280" t="s">
        <v>291</v>
      </c>
      <c r="C34" s="246"/>
    </row>
    <row r="35" spans="1:3" s="1" customFormat="1" ht="12" customHeight="1">
      <c r="A35" s="274" t="s">
        <v>117</v>
      </c>
      <c r="B35" s="280" t="s">
        <v>292</v>
      </c>
      <c r="C35" s="246">
        <v>80745</v>
      </c>
    </row>
    <row r="36" spans="1:3" s="1" customFormat="1" ht="12" customHeight="1">
      <c r="A36" s="274" t="s">
        <v>232</v>
      </c>
      <c r="B36" s="280" t="s">
        <v>427</v>
      </c>
      <c r="C36" s="246">
        <v>310979</v>
      </c>
    </row>
    <row r="37" spans="1:3" s="1" customFormat="1" ht="12" customHeight="1">
      <c r="A37" s="274" t="s">
        <v>112</v>
      </c>
      <c r="B37" s="281" t="s">
        <v>428</v>
      </c>
      <c r="C37" s="269">
        <f>+C38+C39+C40+C41+C42</f>
        <v>260771</v>
      </c>
    </row>
    <row r="38" spans="1:3" s="1" customFormat="1" ht="12" customHeight="1">
      <c r="A38" s="274" t="s">
        <v>120</v>
      </c>
      <c r="B38" s="280" t="s">
        <v>289</v>
      </c>
      <c r="C38" s="246"/>
    </row>
    <row r="39" spans="1:3" s="1" customFormat="1" ht="12" customHeight="1">
      <c r="A39" s="274" t="s">
        <v>121</v>
      </c>
      <c r="B39" s="280" t="s">
        <v>290</v>
      </c>
      <c r="C39" s="246"/>
    </row>
    <row r="40" spans="1:3" s="1" customFormat="1" ht="12" customHeight="1">
      <c r="A40" s="274" t="s">
        <v>122</v>
      </c>
      <c r="B40" s="280" t="s">
        <v>291</v>
      </c>
      <c r="C40" s="246"/>
    </row>
    <row r="41" spans="1:3" s="1" customFormat="1" ht="12" customHeight="1">
      <c r="A41" s="274" t="s">
        <v>123</v>
      </c>
      <c r="B41" s="282" t="s">
        <v>292</v>
      </c>
      <c r="C41" s="246">
        <v>258731</v>
      </c>
    </row>
    <row r="42" spans="1:3" s="1" customFormat="1" ht="12" customHeight="1" thickBot="1">
      <c r="A42" s="275" t="s">
        <v>233</v>
      </c>
      <c r="B42" s="283" t="s">
        <v>429</v>
      </c>
      <c r="C42" s="247">
        <v>2040</v>
      </c>
    </row>
    <row r="43" spans="1:3" s="1" customFormat="1" ht="12" customHeight="1" thickBot="1">
      <c r="A43" s="21" t="s">
        <v>234</v>
      </c>
      <c r="B43" s="403" t="s">
        <v>293</v>
      </c>
      <c r="C43" s="241">
        <f>+C44+C45</f>
        <v>14319</v>
      </c>
    </row>
    <row r="44" spans="1:3" s="1" customFormat="1" ht="12" customHeight="1">
      <c r="A44" s="16" t="s">
        <v>118</v>
      </c>
      <c r="B44" s="293" t="s">
        <v>294</v>
      </c>
      <c r="C44" s="244">
        <v>600</v>
      </c>
    </row>
    <row r="45" spans="1:3" s="1" customFormat="1" ht="12" customHeight="1" thickBot="1">
      <c r="A45" s="13" t="s">
        <v>119</v>
      </c>
      <c r="B45" s="288" t="s">
        <v>298</v>
      </c>
      <c r="C45" s="243">
        <v>13719</v>
      </c>
    </row>
    <row r="46" spans="1:3" s="1" customFormat="1" ht="12" customHeight="1" thickBot="1">
      <c r="A46" s="21" t="s">
        <v>39</v>
      </c>
      <c r="B46" s="403" t="s">
        <v>297</v>
      </c>
      <c r="C46" s="241">
        <f>+C47+C48+C49</f>
        <v>37016</v>
      </c>
    </row>
    <row r="47" spans="1:3" s="1" customFormat="1" ht="12" customHeight="1">
      <c r="A47" s="16" t="s">
        <v>237</v>
      </c>
      <c r="B47" s="293" t="s">
        <v>235</v>
      </c>
      <c r="C47" s="271">
        <v>37016</v>
      </c>
    </row>
    <row r="48" spans="1:3" s="1" customFormat="1" ht="12" customHeight="1">
      <c r="A48" s="14" t="s">
        <v>238</v>
      </c>
      <c r="B48" s="280" t="s">
        <v>236</v>
      </c>
      <c r="C48" s="310"/>
    </row>
    <row r="49" spans="1:3" s="1" customFormat="1" ht="12" customHeight="1" thickBot="1">
      <c r="A49" s="13" t="s">
        <v>355</v>
      </c>
      <c r="B49" s="288" t="s">
        <v>295</v>
      </c>
      <c r="C49" s="248"/>
    </row>
    <row r="50" spans="1:5" s="1" customFormat="1" ht="17.25" customHeight="1" thickBot="1">
      <c r="A50" s="21" t="s">
        <v>239</v>
      </c>
      <c r="B50" s="404" t="s">
        <v>296</v>
      </c>
      <c r="C50" s="311"/>
      <c r="E50" s="47"/>
    </row>
    <row r="51" spans="1:3" s="1" customFormat="1" ht="12" customHeight="1" thickBot="1">
      <c r="A51" s="21" t="s">
        <v>41</v>
      </c>
      <c r="B51" s="24" t="s">
        <v>240</v>
      </c>
      <c r="C51" s="312">
        <f>+C6+C11+C20+C21+C30+C43+C46+C50</f>
        <v>2122816</v>
      </c>
    </row>
    <row r="52" spans="1:3" s="1" customFormat="1" ht="12" customHeight="1" thickBot="1">
      <c r="A52" s="284" t="s">
        <v>42</v>
      </c>
      <c r="B52" s="279" t="s">
        <v>299</v>
      </c>
      <c r="C52" s="313">
        <f>+C53+C59</f>
        <v>393767</v>
      </c>
    </row>
    <row r="53" spans="1:3" s="1" customFormat="1" ht="12" customHeight="1">
      <c r="A53" s="405" t="s">
        <v>175</v>
      </c>
      <c r="B53" s="402" t="s">
        <v>385</v>
      </c>
      <c r="C53" s="314">
        <f>+C54+C55+C56+C57+C58</f>
        <v>6984</v>
      </c>
    </row>
    <row r="54" spans="1:3" s="1" customFormat="1" ht="12" customHeight="1">
      <c r="A54" s="285" t="s">
        <v>315</v>
      </c>
      <c r="B54" s="280" t="s">
        <v>301</v>
      </c>
      <c r="C54" s="310">
        <v>6984</v>
      </c>
    </row>
    <row r="55" spans="1:3" s="1" customFormat="1" ht="12" customHeight="1">
      <c r="A55" s="285" t="s">
        <v>316</v>
      </c>
      <c r="B55" s="280" t="s">
        <v>302</v>
      </c>
      <c r="C55" s="310"/>
    </row>
    <row r="56" spans="1:3" s="1" customFormat="1" ht="12" customHeight="1">
      <c r="A56" s="285" t="s">
        <v>317</v>
      </c>
      <c r="B56" s="280" t="s">
        <v>303</v>
      </c>
      <c r="C56" s="310"/>
    </row>
    <row r="57" spans="1:3" s="1" customFormat="1" ht="12" customHeight="1">
      <c r="A57" s="285" t="s">
        <v>318</v>
      </c>
      <c r="B57" s="280" t="s">
        <v>304</v>
      </c>
      <c r="C57" s="310"/>
    </row>
    <row r="58" spans="1:3" s="1" customFormat="1" ht="12" customHeight="1">
      <c r="A58" s="285" t="s">
        <v>319</v>
      </c>
      <c r="B58" s="280" t="s">
        <v>305</v>
      </c>
      <c r="C58" s="310"/>
    </row>
    <row r="59" spans="1:3" s="1" customFormat="1" ht="12" customHeight="1">
      <c r="A59" s="286" t="s">
        <v>176</v>
      </c>
      <c r="B59" s="281" t="s">
        <v>384</v>
      </c>
      <c r="C59" s="315">
        <f>+C60+C61+C62+C63+C64</f>
        <v>386783</v>
      </c>
    </row>
    <row r="60" spans="1:3" s="1" customFormat="1" ht="12" customHeight="1">
      <c r="A60" s="285" t="s">
        <v>320</v>
      </c>
      <c r="B60" s="280" t="s">
        <v>307</v>
      </c>
      <c r="C60" s="310">
        <v>386783</v>
      </c>
    </row>
    <row r="61" spans="1:3" s="1" customFormat="1" ht="12" customHeight="1">
      <c r="A61" s="285" t="s">
        <v>321</v>
      </c>
      <c r="B61" s="280" t="s">
        <v>308</v>
      </c>
      <c r="C61" s="310"/>
    </row>
    <row r="62" spans="1:3" s="1" customFormat="1" ht="12" customHeight="1">
      <c r="A62" s="285" t="s">
        <v>322</v>
      </c>
      <c r="B62" s="280" t="s">
        <v>309</v>
      </c>
      <c r="C62" s="310"/>
    </row>
    <row r="63" spans="1:3" s="1" customFormat="1" ht="12" customHeight="1">
      <c r="A63" s="285" t="s">
        <v>323</v>
      </c>
      <c r="B63" s="280" t="s">
        <v>310</v>
      </c>
      <c r="C63" s="310"/>
    </row>
    <row r="64" spans="1:3" s="1" customFormat="1" ht="12" customHeight="1" thickBot="1">
      <c r="A64" s="287" t="s">
        <v>324</v>
      </c>
      <c r="B64" s="288" t="s">
        <v>311</v>
      </c>
      <c r="C64" s="316"/>
    </row>
    <row r="65" spans="1:3" s="1" customFormat="1" ht="12" customHeight="1" thickBot="1">
      <c r="A65" s="289" t="s">
        <v>43</v>
      </c>
      <c r="B65" s="406" t="s">
        <v>382</v>
      </c>
      <c r="C65" s="313">
        <f>+C51+C52</f>
        <v>2516583</v>
      </c>
    </row>
    <row r="66" spans="1:3" s="1" customFormat="1" ht="13.5" customHeight="1" thickBot="1">
      <c r="A66" s="290" t="s">
        <v>44</v>
      </c>
      <c r="B66" s="407" t="s">
        <v>313</v>
      </c>
      <c r="C66" s="324"/>
    </row>
    <row r="67" spans="1:3" s="1" customFormat="1" ht="12" customHeight="1" thickBot="1">
      <c r="A67" s="289" t="s">
        <v>45</v>
      </c>
      <c r="B67" s="406" t="s">
        <v>383</v>
      </c>
      <c r="C67" s="325">
        <f>+C65+C66</f>
        <v>2516583</v>
      </c>
    </row>
    <row r="68" spans="1:3" s="1" customFormat="1" ht="83.25" customHeight="1">
      <c r="A68" s="4"/>
      <c r="B68" s="5"/>
      <c r="C68" s="317"/>
    </row>
    <row r="69" spans="1:3" ht="16.5" customHeight="1">
      <c r="A69" s="737" t="s">
        <v>61</v>
      </c>
      <c r="B69" s="737"/>
      <c r="C69" s="737"/>
    </row>
    <row r="70" spans="1:3" s="330" customFormat="1" ht="16.5" customHeight="1" thickBot="1">
      <c r="A70" s="740" t="s">
        <v>180</v>
      </c>
      <c r="B70" s="740"/>
      <c r="C70" s="159" t="s">
        <v>346</v>
      </c>
    </row>
    <row r="71" spans="1:3" ht="37.5" customHeight="1" thickBot="1">
      <c r="A71" s="25" t="s">
        <v>30</v>
      </c>
      <c r="B71" s="26" t="s">
        <v>62</v>
      </c>
      <c r="C71" s="45" t="s">
        <v>325</v>
      </c>
    </row>
    <row r="72" spans="1:3" s="46" customFormat="1" ht="12" customHeight="1" thickBot="1">
      <c r="A72" s="38">
        <v>1</v>
      </c>
      <c r="B72" s="39">
        <v>2</v>
      </c>
      <c r="C72" s="40">
        <v>3</v>
      </c>
    </row>
    <row r="73" spans="1:3" ht="12" customHeight="1" thickBot="1">
      <c r="A73" s="23" t="s">
        <v>32</v>
      </c>
      <c r="B73" s="32" t="s">
        <v>241</v>
      </c>
      <c r="C73" s="301">
        <f>+C74+C75+C76+C77+C78</f>
        <v>1787149</v>
      </c>
    </row>
    <row r="74" spans="1:3" ht="12" customHeight="1">
      <c r="A74" s="18" t="s">
        <v>124</v>
      </c>
      <c r="B74" s="10" t="s">
        <v>63</v>
      </c>
      <c r="C74" s="303">
        <v>566294</v>
      </c>
    </row>
    <row r="75" spans="1:3" ht="12" customHeight="1">
      <c r="A75" s="14" t="s">
        <v>125</v>
      </c>
      <c r="B75" s="7" t="s">
        <v>242</v>
      </c>
      <c r="C75" s="304">
        <v>116478</v>
      </c>
    </row>
    <row r="76" spans="1:3" ht="12" customHeight="1">
      <c r="A76" s="14" t="s">
        <v>126</v>
      </c>
      <c r="B76" s="7" t="s">
        <v>167</v>
      </c>
      <c r="C76" s="309">
        <v>578498</v>
      </c>
    </row>
    <row r="77" spans="1:3" ht="12" customHeight="1">
      <c r="A77" s="14" t="s">
        <v>127</v>
      </c>
      <c r="B77" s="11" t="s">
        <v>243</v>
      </c>
      <c r="C77" s="309"/>
    </row>
    <row r="78" spans="1:3" ht="12" customHeight="1">
      <c r="A78" s="14" t="s">
        <v>138</v>
      </c>
      <c r="B78" s="20" t="s">
        <v>244</v>
      </c>
      <c r="C78" s="309">
        <v>525879</v>
      </c>
    </row>
    <row r="79" spans="1:3" ht="12" customHeight="1">
      <c r="A79" s="14" t="s">
        <v>128</v>
      </c>
      <c r="B79" s="7" t="s">
        <v>265</v>
      </c>
      <c r="C79" s="309"/>
    </row>
    <row r="80" spans="1:3" ht="12" customHeight="1">
      <c r="A80" s="14" t="s">
        <v>129</v>
      </c>
      <c r="B80" s="161" t="s">
        <v>266</v>
      </c>
      <c r="C80" s="309">
        <v>262712</v>
      </c>
    </row>
    <row r="81" spans="1:3" ht="12" customHeight="1">
      <c r="A81" s="14" t="s">
        <v>139</v>
      </c>
      <c r="B81" s="161" t="s">
        <v>326</v>
      </c>
      <c r="C81" s="309">
        <v>183062</v>
      </c>
    </row>
    <row r="82" spans="1:3" ht="12" customHeight="1">
      <c r="A82" s="14" t="s">
        <v>140</v>
      </c>
      <c r="B82" s="162" t="s">
        <v>267</v>
      </c>
      <c r="C82" s="309">
        <v>47348</v>
      </c>
    </row>
    <row r="83" spans="1:3" ht="12" customHeight="1">
      <c r="A83" s="13" t="s">
        <v>141</v>
      </c>
      <c r="B83" s="163" t="s">
        <v>268</v>
      </c>
      <c r="C83" s="309"/>
    </row>
    <row r="84" spans="1:3" ht="12" customHeight="1">
      <c r="A84" s="14" t="s">
        <v>142</v>
      </c>
      <c r="B84" s="163" t="s">
        <v>269</v>
      </c>
      <c r="C84" s="309">
        <v>32757</v>
      </c>
    </row>
    <row r="85" spans="1:3" ht="12" customHeight="1" thickBot="1">
      <c r="A85" s="19" t="s">
        <v>144</v>
      </c>
      <c r="B85" s="164" t="s">
        <v>270</v>
      </c>
      <c r="C85" s="318"/>
    </row>
    <row r="86" spans="1:3" ht="12" customHeight="1" thickBot="1">
      <c r="A86" s="21" t="s">
        <v>33</v>
      </c>
      <c r="B86" s="31" t="s">
        <v>356</v>
      </c>
      <c r="C86" s="302">
        <f>+C87+C88+C89</f>
        <v>315768</v>
      </c>
    </row>
    <row r="87" spans="1:3" ht="12" customHeight="1">
      <c r="A87" s="16" t="s">
        <v>130</v>
      </c>
      <c r="B87" s="7" t="s">
        <v>327</v>
      </c>
      <c r="C87" s="308">
        <v>139361</v>
      </c>
    </row>
    <row r="88" spans="1:3" ht="12" customHeight="1">
      <c r="A88" s="16" t="s">
        <v>131</v>
      </c>
      <c r="B88" s="12" t="s">
        <v>245</v>
      </c>
      <c r="C88" s="304">
        <v>108141</v>
      </c>
    </row>
    <row r="89" spans="1:3" ht="12" customHeight="1">
      <c r="A89" s="16" t="s">
        <v>132</v>
      </c>
      <c r="B89" s="280" t="s">
        <v>357</v>
      </c>
      <c r="C89" s="242">
        <v>68266</v>
      </c>
    </row>
    <row r="90" spans="1:3" ht="12" customHeight="1">
      <c r="A90" s="16" t="s">
        <v>133</v>
      </c>
      <c r="B90" s="280" t="s">
        <v>430</v>
      </c>
      <c r="C90" s="242"/>
    </row>
    <row r="91" spans="1:3" ht="12" customHeight="1">
      <c r="A91" s="16" t="s">
        <v>134</v>
      </c>
      <c r="B91" s="280" t="s">
        <v>358</v>
      </c>
      <c r="C91" s="242">
        <v>10440</v>
      </c>
    </row>
    <row r="92" spans="1:3" ht="15.75">
      <c r="A92" s="16" t="s">
        <v>143</v>
      </c>
      <c r="B92" s="280" t="s">
        <v>359</v>
      </c>
      <c r="C92" s="242"/>
    </row>
    <row r="93" spans="1:3" ht="12" customHeight="1">
      <c r="A93" s="16" t="s">
        <v>145</v>
      </c>
      <c r="B93" s="408" t="s">
        <v>330</v>
      </c>
      <c r="C93" s="242"/>
    </row>
    <row r="94" spans="1:3" ht="12" customHeight="1">
      <c r="A94" s="16" t="s">
        <v>246</v>
      </c>
      <c r="B94" s="408" t="s">
        <v>331</v>
      </c>
      <c r="C94" s="242"/>
    </row>
    <row r="95" spans="1:3" ht="12" customHeight="1">
      <c r="A95" s="16" t="s">
        <v>247</v>
      </c>
      <c r="B95" s="408" t="s">
        <v>329</v>
      </c>
      <c r="C95" s="242">
        <v>46136</v>
      </c>
    </row>
    <row r="96" spans="1:3" ht="24" customHeight="1" thickBot="1">
      <c r="A96" s="13" t="s">
        <v>248</v>
      </c>
      <c r="B96" s="409" t="s">
        <v>328</v>
      </c>
      <c r="C96" s="245">
        <v>11690</v>
      </c>
    </row>
    <row r="97" spans="1:3" ht="12" customHeight="1" thickBot="1">
      <c r="A97" s="21" t="s">
        <v>34</v>
      </c>
      <c r="B97" s="150" t="s">
        <v>360</v>
      </c>
      <c r="C97" s="302">
        <f>+C98+C99</f>
        <v>24161</v>
      </c>
    </row>
    <row r="98" spans="1:3" ht="12" customHeight="1">
      <c r="A98" s="16" t="s">
        <v>104</v>
      </c>
      <c r="B98" s="9" t="s">
        <v>73</v>
      </c>
      <c r="C98" s="308">
        <v>10300</v>
      </c>
    </row>
    <row r="99" spans="1:3" ht="12" customHeight="1" thickBot="1">
      <c r="A99" s="17" t="s">
        <v>105</v>
      </c>
      <c r="B99" s="12" t="s">
        <v>74</v>
      </c>
      <c r="C99" s="309">
        <v>13861</v>
      </c>
    </row>
    <row r="100" spans="1:3" s="278" customFormat="1" ht="12" customHeight="1" thickBot="1">
      <c r="A100" s="284" t="s">
        <v>35</v>
      </c>
      <c r="B100" s="279" t="s">
        <v>332</v>
      </c>
      <c r="C100" s="420"/>
    </row>
    <row r="101" spans="1:3" ht="12" customHeight="1" thickBot="1">
      <c r="A101" s="276" t="s">
        <v>36</v>
      </c>
      <c r="B101" s="277" t="s">
        <v>184</v>
      </c>
      <c r="C101" s="301">
        <f>+C73+C86+C97+C100</f>
        <v>2127078</v>
      </c>
    </row>
    <row r="102" spans="1:3" ht="12" customHeight="1" thickBot="1">
      <c r="A102" s="284" t="s">
        <v>37</v>
      </c>
      <c r="B102" s="279" t="s">
        <v>431</v>
      </c>
      <c r="C102" s="302">
        <f>+C103+C111</f>
        <v>389505</v>
      </c>
    </row>
    <row r="103" spans="1:3" ht="12" customHeight="1" thickBot="1">
      <c r="A103" s="299" t="s">
        <v>111</v>
      </c>
      <c r="B103" s="410" t="s">
        <v>432</v>
      </c>
      <c r="C103" s="425">
        <f>+C104+C105+C106+C107+C108+C109+C110</f>
        <v>371096</v>
      </c>
    </row>
    <row r="104" spans="1:3" ht="12" customHeight="1">
      <c r="A104" s="292" t="s">
        <v>114</v>
      </c>
      <c r="B104" s="293" t="s">
        <v>333</v>
      </c>
      <c r="C104" s="326"/>
    </row>
    <row r="105" spans="1:3" ht="12" customHeight="1">
      <c r="A105" s="285" t="s">
        <v>115</v>
      </c>
      <c r="B105" s="280" t="s">
        <v>334</v>
      </c>
      <c r="C105" s="327"/>
    </row>
    <row r="106" spans="1:3" ht="12" customHeight="1">
      <c r="A106" s="285" t="s">
        <v>116</v>
      </c>
      <c r="B106" s="280" t="s">
        <v>335</v>
      </c>
      <c r="C106" s="327">
        <v>371096</v>
      </c>
    </row>
    <row r="107" spans="1:3" ht="12" customHeight="1">
      <c r="A107" s="285" t="s">
        <v>117</v>
      </c>
      <c r="B107" s="280" t="s">
        <v>336</v>
      </c>
      <c r="C107" s="327"/>
    </row>
    <row r="108" spans="1:3" ht="12" customHeight="1">
      <c r="A108" s="285" t="s">
        <v>232</v>
      </c>
      <c r="B108" s="280" t="s">
        <v>337</v>
      </c>
      <c r="C108" s="327"/>
    </row>
    <row r="109" spans="1:3" ht="12" customHeight="1">
      <c r="A109" s="285" t="s">
        <v>249</v>
      </c>
      <c r="B109" s="280" t="s">
        <v>338</v>
      </c>
      <c r="C109" s="327"/>
    </row>
    <row r="110" spans="1:3" ht="12" customHeight="1" thickBot="1">
      <c r="A110" s="294" t="s">
        <v>250</v>
      </c>
      <c r="B110" s="295" t="s">
        <v>339</v>
      </c>
      <c r="C110" s="328"/>
    </row>
    <row r="111" spans="1:3" ht="12" customHeight="1" thickBot="1">
      <c r="A111" s="299" t="s">
        <v>112</v>
      </c>
      <c r="B111" s="410" t="s">
        <v>433</v>
      </c>
      <c r="C111" s="425">
        <f>+C112+C113+C114+C115+C116+C117+C118+C119</f>
        <v>18409</v>
      </c>
    </row>
    <row r="112" spans="1:3" ht="12" customHeight="1">
      <c r="A112" s="292" t="s">
        <v>120</v>
      </c>
      <c r="B112" s="293" t="s">
        <v>333</v>
      </c>
      <c r="C112" s="326"/>
    </row>
    <row r="113" spans="1:3" ht="12" customHeight="1">
      <c r="A113" s="285" t="s">
        <v>121</v>
      </c>
      <c r="B113" s="280" t="s">
        <v>340</v>
      </c>
      <c r="C113" s="327"/>
    </row>
    <row r="114" spans="1:3" ht="12" customHeight="1">
      <c r="A114" s="285" t="s">
        <v>122</v>
      </c>
      <c r="B114" s="280" t="s">
        <v>335</v>
      </c>
      <c r="C114" s="327"/>
    </row>
    <row r="115" spans="1:3" ht="12" customHeight="1">
      <c r="A115" s="285" t="s">
        <v>123</v>
      </c>
      <c r="B115" s="280" t="s">
        <v>336</v>
      </c>
      <c r="C115" s="327">
        <v>18409</v>
      </c>
    </row>
    <row r="116" spans="1:3" ht="12" customHeight="1">
      <c r="A116" s="285" t="s">
        <v>233</v>
      </c>
      <c r="B116" s="280" t="s">
        <v>337</v>
      </c>
      <c r="C116" s="327"/>
    </row>
    <row r="117" spans="1:3" ht="12" customHeight="1">
      <c r="A117" s="285" t="s">
        <v>251</v>
      </c>
      <c r="B117" s="280" t="s">
        <v>341</v>
      </c>
      <c r="C117" s="327"/>
    </row>
    <row r="118" spans="1:3" ht="12" customHeight="1">
      <c r="A118" s="285" t="s">
        <v>252</v>
      </c>
      <c r="B118" s="280" t="s">
        <v>339</v>
      </c>
      <c r="C118" s="327"/>
    </row>
    <row r="119" spans="1:3" ht="12" customHeight="1" thickBot="1">
      <c r="A119" s="294" t="s">
        <v>253</v>
      </c>
      <c r="B119" s="295" t="s">
        <v>434</v>
      </c>
      <c r="C119" s="328"/>
    </row>
    <row r="120" spans="1:3" ht="12" customHeight="1" thickBot="1">
      <c r="A120" s="284" t="s">
        <v>38</v>
      </c>
      <c r="B120" s="406" t="s">
        <v>342</v>
      </c>
      <c r="C120" s="319">
        <f>+C101+C102</f>
        <v>2516583</v>
      </c>
    </row>
    <row r="121" spans="1:9" ht="15" customHeight="1" thickBot="1">
      <c r="A121" s="284" t="s">
        <v>39</v>
      </c>
      <c r="B121" s="406" t="s">
        <v>343</v>
      </c>
      <c r="C121" s="320"/>
      <c r="F121" s="47"/>
      <c r="G121" s="151"/>
      <c r="H121" s="151"/>
      <c r="I121" s="151"/>
    </row>
    <row r="122" spans="1:3" s="1" customFormat="1" ht="12.75" customHeight="1" thickBot="1">
      <c r="A122" s="296" t="s">
        <v>40</v>
      </c>
      <c r="B122" s="407" t="s">
        <v>344</v>
      </c>
      <c r="C122" s="313">
        <f>+C120+C121</f>
        <v>2516583</v>
      </c>
    </row>
    <row r="123" spans="1:3" ht="7.5" customHeight="1">
      <c r="A123" s="411"/>
      <c r="B123" s="411"/>
      <c r="C123" s="412"/>
    </row>
    <row r="124" spans="1:3" ht="15.75">
      <c r="A124" s="741" t="s">
        <v>187</v>
      </c>
      <c r="B124" s="741"/>
      <c r="C124" s="741"/>
    </row>
    <row r="125" spans="1:3" ht="15" customHeight="1" thickBot="1">
      <c r="A125" s="739" t="s">
        <v>181</v>
      </c>
      <c r="B125" s="739"/>
      <c r="C125" s="323" t="s">
        <v>346</v>
      </c>
    </row>
    <row r="126" spans="1:4" ht="13.5" customHeight="1" thickBot="1">
      <c r="A126" s="21">
        <v>1</v>
      </c>
      <c r="B126" s="31" t="s">
        <v>260</v>
      </c>
      <c r="C126" s="321">
        <f>+C51-C101</f>
        <v>-4262</v>
      </c>
      <c r="D126" s="153"/>
    </row>
    <row r="127" spans="1:3" ht="7.5" customHeight="1">
      <c r="A127" s="411"/>
      <c r="B127" s="411"/>
      <c r="C127" s="412"/>
    </row>
    <row r="128" spans="1:5" ht="15.75">
      <c r="A128" s="735" t="s">
        <v>345</v>
      </c>
      <c r="B128" s="735"/>
      <c r="C128" s="735"/>
      <c r="D128"/>
      <c r="E128"/>
    </row>
    <row r="129" spans="1:3" ht="12.75" customHeight="1" thickBot="1">
      <c r="A129" s="738" t="s">
        <v>182</v>
      </c>
      <c r="B129" s="738"/>
      <c r="C129" s="329" t="s">
        <v>346</v>
      </c>
    </row>
    <row r="130" spans="1:3" ht="13.5" customHeight="1" thickBot="1">
      <c r="A130" s="284" t="s">
        <v>32</v>
      </c>
      <c r="B130" s="297" t="s">
        <v>435</v>
      </c>
      <c r="C130" s="319">
        <f>IF('2.1.sz.mell  '!C32&lt;&gt;"-",'2.1.sz.mell  '!C32,0)</f>
        <v>371096</v>
      </c>
    </row>
    <row r="131" spans="1:3" ht="13.5" customHeight="1" thickBot="1">
      <c r="A131" s="284" t="s">
        <v>33</v>
      </c>
      <c r="B131" s="297" t="s">
        <v>436</v>
      </c>
      <c r="C131" s="319">
        <f>IF('2.2.sz.mell  '!C36&lt;&gt;"-",'2.2.sz.mell  '!C36,0)</f>
        <v>15687</v>
      </c>
    </row>
    <row r="132" spans="1:3" ht="13.5" customHeight="1" thickBot="1">
      <c r="A132" s="284" t="s">
        <v>34</v>
      </c>
      <c r="B132" s="297" t="s">
        <v>361</v>
      </c>
      <c r="C132" s="319">
        <f>C131+C130</f>
        <v>386783</v>
      </c>
    </row>
    <row r="133" spans="1:3" ht="7.5" customHeight="1">
      <c r="A133" s="413"/>
      <c r="B133" s="414"/>
      <c r="C133" s="415"/>
    </row>
    <row r="134" spans="1:3" ht="15.75">
      <c r="A134" s="736" t="s">
        <v>347</v>
      </c>
      <c r="B134" s="736"/>
      <c r="C134" s="736"/>
    </row>
    <row r="135" spans="1:3" ht="12.75" customHeight="1" thickBot="1">
      <c r="A135" s="738" t="s">
        <v>348</v>
      </c>
      <c r="B135" s="738"/>
      <c r="C135" s="329" t="s">
        <v>346</v>
      </c>
    </row>
    <row r="136" spans="1:3" ht="12.75" customHeight="1" thickBot="1">
      <c r="A136" s="284" t="s">
        <v>32</v>
      </c>
      <c r="B136" s="297" t="s">
        <v>437</v>
      </c>
      <c r="C136" s="319">
        <f>+C137-C140</f>
        <v>4262</v>
      </c>
    </row>
    <row r="137" spans="1:3" ht="12.75" customHeight="1" thickBot="1">
      <c r="A137" s="298" t="s">
        <v>124</v>
      </c>
      <c r="B137" s="416" t="s">
        <v>349</v>
      </c>
      <c r="C137" s="424">
        <f>+C52</f>
        <v>393767</v>
      </c>
    </row>
    <row r="138" spans="1:3" ht="12.75" customHeight="1" thickBot="1">
      <c r="A138" s="299" t="s">
        <v>261</v>
      </c>
      <c r="B138" s="417" t="s">
        <v>350</v>
      </c>
      <c r="C138" s="322">
        <f>+'2.1.sz.mell  '!C27</f>
        <v>371096</v>
      </c>
    </row>
    <row r="139" spans="1:3" ht="12.75" customHeight="1" thickBot="1">
      <c r="A139" s="299" t="s">
        <v>262</v>
      </c>
      <c r="B139" s="417" t="s">
        <v>351</v>
      </c>
      <c r="C139" s="322">
        <f>+'2.2.sz.mell  '!C31</f>
        <v>22671</v>
      </c>
    </row>
    <row r="140" spans="1:3" ht="12.75" customHeight="1" thickBot="1">
      <c r="A140" s="298" t="s">
        <v>125</v>
      </c>
      <c r="B140" s="416" t="s">
        <v>352</v>
      </c>
      <c r="C140" s="424">
        <f>+C102</f>
        <v>389505</v>
      </c>
    </row>
    <row r="141" spans="1:3" ht="12.75" customHeight="1" thickBot="1">
      <c r="A141" s="299" t="s">
        <v>263</v>
      </c>
      <c r="B141" s="417" t="s">
        <v>353</v>
      </c>
      <c r="C141" s="322">
        <f>+'2.1.sz.mell  '!E27</f>
        <v>371096</v>
      </c>
    </row>
    <row r="142" spans="1:3" ht="12.75" customHeight="1" thickBot="1">
      <c r="A142" s="299" t="s">
        <v>264</v>
      </c>
      <c r="B142" s="417" t="s">
        <v>354</v>
      </c>
      <c r="C142" s="322">
        <f>+'2.2.sz.mell  '!E31</f>
        <v>18409</v>
      </c>
    </row>
  </sheetData>
  <sheetProtection sheet="1"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Önkormányzat
2013. ÉVI KÖLTSÉGVETÉSÉNEK ÖSSZEVONT MÉRLEGE&amp;10
&amp;R&amp;"Times New Roman CE,Félkövér dőlt"&amp;11 1.1. melléklet a ........./2013. (.......) önkormányzati rendelethez</oddHeader>
  </headerFooter>
  <rowBreaks count="1" manualBreakCount="1">
    <brk id="6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D29" sqref="D29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1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759" t="s">
        <v>2</v>
      </c>
      <c r="B1" s="759"/>
      <c r="C1" s="759"/>
      <c r="D1" s="759"/>
      <c r="E1" s="759"/>
      <c r="F1" s="759"/>
    </row>
    <row r="2" spans="1:6" ht="22.5" customHeight="1" thickBot="1">
      <c r="A2" s="205"/>
      <c r="B2" s="61"/>
      <c r="C2" s="61"/>
      <c r="D2" s="61"/>
      <c r="E2" s="61"/>
      <c r="F2" s="56" t="s">
        <v>75</v>
      </c>
    </row>
    <row r="3" spans="1:6" s="51" customFormat="1" ht="44.25" customHeight="1" thickBot="1">
      <c r="A3" s="206" t="s">
        <v>79</v>
      </c>
      <c r="B3" s="207" t="s">
        <v>80</v>
      </c>
      <c r="C3" s="207" t="s">
        <v>81</v>
      </c>
      <c r="D3" s="207" t="s">
        <v>0</v>
      </c>
      <c r="E3" s="207" t="s">
        <v>325</v>
      </c>
      <c r="F3" s="57" t="s">
        <v>1</v>
      </c>
    </row>
    <row r="4" spans="1:6" s="61" customFormat="1" ht="12" customHeight="1" thickBot="1">
      <c r="A4" s="58">
        <v>1</v>
      </c>
      <c r="B4" s="59">
        <v>2</v>
      </c>
      <c r="C4" s="59">
        <v>3</v>
      </c>
      <c r="D4" s="59">
        <v>4</v>
      </c>
      <c r="E4" s="59">
        <v>5</v>
      </c>
      <c r="F4" s="60" t="s">
        <v>100</v>
      </c>
    </row>
    <row r="5" spans="1:6" ht="15.75" customHeight="1">
      <c r="A5" s="52" t="s">
        <v>592</v>
      </c>
      <c r="B5" s="29">
        <v>118236</v>
      </c>
      <c r="C5" s="62">
        <v>2013</v>
      </c>
      <c r="D5" s="29"/>
      <c r="E5" s="29">
        <v>118236</v>
      </c>
      <c r="F5" s="63">
        <f aca="true" t="shared" si="0" ref="F5:F23">B5-D5-E5</f>
        <v>0</v>
      </c>
    </row>
    <row r="6" spans="1:6" ht="15.75" customHeight="1">
      <c r="A6" s="52" t="s">
        <v>593</v>
      </c>
      <c r="B6" s="29">
        <v>717</v>
      </c>
      <c r="C6" s="62">
        <v>2013</v>
      </c>
      <c r="D6" s="29"/>
      <c r="E6" s="29">
        <v>717</v>
      </c>
      <c r="F6" s="63">
        <f t="shared" si="0"/>
        <v>0</v>
      </c>
    </row>
    <row r="7" spans="1:6" ht="15.75" customHeight="1">
      <c r="A7" s="52" t="s">
        <v>594</v>
      </c>
      <c r="B7" s="29">
        <v>2286</v>
      </c>
      <c r="C7" s="62">
        <v>2013</v>
      </c>
      <c r="D7" s="29"/>
      <c r="E7" s="29">
        <v>2286</v>
      </c>
      <c r="F7" s="63">
        <f t="shared" si="0"/>
        <v>0</v>
      </c>
    </row>
    <row r="8" spans="1:6" ht="15.75" customHeight="1">
      <c r="A8" s="64" t="s">
        <v>595</v>
      </c>
      <c r="B8" s="29">
        <v>4500</v>
      </c>
      <c r="C8" s="62">
        <v>2013</v>
      </c>
      <c r="D8" s="29"/>
      <c r="E8" s="29">
        <v>4500</v>
      </c>
      <c r="F8" s="63">
        <f t="shared" si="0"/>
        <v>0</v>
      </c>
    </row>
    <row r="9" spans="1:6" ht="15.75" customHeight="1">
      <c r="A9" s="52" t="s">
        <v>596</v>
      </c>
      <c r="B9" s="29">
        <v>5715</v>
      </c>
      <c r="C9" s="62">
        <v>2013</v>
      </c>
      <c r="D9" s="29"/>
      <c r="E9" s="29">
        <v>5715</v>
      </c>
      <c r="F9" s="63">
        <f t="shared" si="0"/>
        <v>0</v>
      </c>
    </row>
    <row r="10" spans="1:6" ht="15.75" customHeight="1">
      <c r="A10" s="64" t="s">
        <v>597</v>
      </c>
      <c r="B10" s="29">
        <v>2040</v>
      </c>
      <c r="C10" s="62">
        <v>2013</v>
      </c>
      <c r="D10" s="29"/>
      <c r="E10" s="29">
        <v>2040</v>
      </c>
      <c r="F10" s="63">
        <f t="shared" si="0"/>
        <v>0</v>
      </c>
    </row>
    <row r="11" spans="1:6" ht="15.75" customHeight="1">
      <c r="A11" s="52" t="s">
        <v>598</v>
      </c>
      <c r="B11" s="29">
        <v>800</v>
      </c>
      <c r="C11" s="62">
        <v>2013</v>
      </c>
      <c r="D11" s="29"/>
      <c r="E11" s="29">
        <v>800</v>
      </c>
      <c r="F11" s="63">
        <f t="shared" si="0"/>
        <v>0</v>
      </c>
    </row>
    <row r="12" spans="1:6" ht="15.75" customHeight="1">
      <c r="A12" s="52" t="s">
        <v>599</v>
      </c>
      <c r="B12" s="29">
        <v>54987</v>
      </c>
      <c r="C12" s="62">
        <v>2013</v>
      </c>
      <c r="D12" s="29"/>
      <c r="E12" s="29">
        <v>54987</v>
      </c>
      <c r="F12" s="63">
        <f t="shared" si="0"/>
        <v>0</v>
      </c>
    </row>
    <row r="13" spans="1:6" ht="15.75" customHeight="1">
      <c r="A13" s="52" t="s">
        <v>600</v>
      </c>
      <c r="B13" s="29">
        <v>1377</v>
      </c>
      <c r="C13" s="62">
        <v>2012</v>
      </c>
      <c r="D13" s="29">
        <v>736</v>
      </c>
      <c r="E13" s="29">
        <v>641</v>
      </c>
      <c r="F13" s="63">
        <f t="shared" si="0"/>
        <v>0</v>
      </c>
    </row>
    <row r="14" spans="1:6" ht="15.75" customHeight="1">
      <c r="A14" s="52" t="s">
        <v>601</v>
      </c>
      <c r="B14" s="29">
        <v>2198</v>
      </c>
      <c r="C14" s="62">
        <v>2013</v>
      </c>
      <c r="D14" s="29"/>
      <c r="E14" s="29">
        <v>2198</v>
      </c>
      <c r="F14" s="63">
        <f t="shared" si="0"/>
        <v>0</v>
      </c>
    </row>
    <row r="15" spans="1:6" ht="15.75" customHeight="1">
      <c r="A15" s="64" t="s">
        <v>602</v>
      </c>
      <c r="B15" s="29">
        <v>823</v>
      </c>
      <c r="C15" s="62">
        <v>2012</v>
      </c>
      <c r="D15" s="29">
        <v>0</v>
      </c>
      <c r="E15" s="29">
        <v>823</v>
      </c>
      <c r="F15" s="63">
        <f t="shared" si="0"/>
        <v>0</v>
      </c>
    </row>
    <row r="16" spans="1:6" ht="15.75" customHeight="1">
      <c r="A16" s="52" t="s">
        <v>603</v>
      </c>
      <c r="B16" s="29">
        <v>1016</v>
      </c>
      <c r="C16" s="62">
        <v>2013</v>
      </c>
      <c r="D16" s="29"/>
      <c r="E16" s="29">
        <v>1016</v>
      </c>
      <c r="F16" s="63">
        <f t="shared" si="0"/>
        <v>0</v>
      </c>
    </row>
    <row r="17" spans="1:6" ht="15.75" customHeight="1">
      <c r="A17" s="64" t="s">
        <v>604</v>
      </c>
      <c r="B17" s="29">
        <v>3000</v>
      </c>
      <c r="C17" s="62">
        <v>2013</v>
      </c>
      <c r="D17" s="29"/>
      <c r="E17" s="29">
        <v>3000</v>
      </c>
      <c r="F17" s="63">
        <f t="shared" si="0"/>
        <v>0</v>
      </c>
    </row>
    <row r="18" spans="1:6" ht="15.75" customHeight="1">
      <c r="A18" s="52" t="s">
        <v>605</v>
      </c>
      <c r="B18" s="29">
        <v>228</v>
      </c>
      <c r="C18" s="62">
        <v>2013</v>
      </c>
      <c r="D18" s="29"/>
      <c r="E18" s="29">
        <v>228</v>
      </c>
      <c r="F18" s="63">
        <f t="shared" si="0"/>
        <v>0</v>
      </c>
    </row>
    <row r="19" spans="1:6" ht="15.75" customHeight="1">
      <c r="A19" s="52"/>
      <c r="B19" s="29"/>
      <c r="C19" s="62"/>
      <c r="D19" s="29"/>
      <c r="E19" s="29"/>
      <c r="F19" s="63">
        <f t="shared" si="0"/>
        <v>0</v>
      </c>
    </row>
    <row r="20" spans="1:6" ht="15.75" customHeight="1">
      <c r="A20" s="52"/>
      <c r="B20" s="29"/>
      <c r="C20" s="62"/>
      <c r="D20" s="29"/>
      <c r="E20" s="29"/>
      <c r="F20" s="63">
        <f t="shared" si="0"/>
        <v>0</v>
      </c>
    </row>
    <row r="21" spans="1:6" ht="15.75" customHeight="1">
      <c r="A21" s="52"/>
      <c r="B21" s="29"/>
      <c r="C21" s="62"/>
      <c r="D21" s="29"/>
      <c r="E21" s="29"/>
      <c r="F21" s="63">
        <f t="shared" si="0"/>
        <v>0</v>
      </c>
    </row>
    <row r="22" spans="1:6" ht="15.75" customHeight="1">
      <c r="A22" s="52"/>
      <c r="B22" s="29"/>
      <c r="C22" s="62"/>
      <c r="D22" s="29"/>
      <c r="E22" s="29"/>
      <c r="F22" s="63">
        <f t="shared" si="0"/>
        <v>0</v>
      </c>
    </row>
    <row r="23" spans="1:6" ht="15.75" customHeight="1" thickBot="1">
      <c r="A23" s="65"/>
      <c r="B23" s="30"/>
      <c r="C23" s="66"/>
      <c r="D23" s="30"/>
      <c r="E23" s="30"/>
      <c r="F23" s="67">
        <f t="shared" si="0"/>
        <v>0</v>
      </c>
    </row>
    <row r="24" spans="1:6" s="70" customFormat="1" ht="18" customHeight="1" thickBot="1">
      <c r="A24" s="208" t="s">
        <v>78</v>
      </c>
      <c r="B24" s="68">
        <f>SUM(B5:B23)</f>
        <v>197923</v>
      </c>
      <c r="C24" s="145"/>
      <c r="D24" s="68">
        <f>SUM(D5:D23)</f>
        <v>736</v>
      </c>
      <c r="E24" s="68">
        <f>SUM(E5:E23)</f>
        <v>197187</v>
      </c>
      <c r="F24" s="69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……/2013. (….)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3"/>
  <dimension ref="A1:F24"/>
  <sheetViews>
    <sheetView workbookViewId="0" topLeftCell="A1">
      <selection activeCell="E13" sqref="E13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759" t="s">
        <v>3</v>
      </c>
      <c r="B1" s="759"/>
      <c r="C1" s="759"/>
      <c r="D1" s="759"/>
      <c r="E1" s="759"/>
      <c r="F1" s="759"/>
    </row>
    <row r="2" spans="1:6" ht="23.25" customHeight="1" thickBot="1">
      <c r="A2" s="205"/>
      <c r="B2" s="61"/>
      <c r="C2" s="61"/>
      <c r="D2" s="61"/>
      <c r="E2" s="61"/>
      <c r="F2" s="56" t="s">
        <v>75</v>
      </c>
    </row>
    <row r="3" spans="1:6" s="51" customFormat="1" ht="48.75" customHeight="1" thickBot="1">
      <c r="A3" s="206" t="s">
        <v>82</v>
      </c>
      <c r="B3" s="207" t="s">
        <v>80</v>
      </c>
      <c r="C3" s="207" t="s">
        <v>81</v>
      </c>
      <c r="D3" s="207" t="s">
        <v>0</v>
      </c>
      <c r="E3" s="207" t="s">
        <v>325</v>
      </c>
      <c r="F3" s="57" t="s">
        <v>4</v>
      </c>
    </row>
    <row r="4" spans="1:6" s="61" customFormat="1" ht="15" customHeight="1" thickBot="1">
      <c r="A4" s="58">
        <v>1</v>
      </c>
      <c r="B4" s="59">
        <v>2</v>
      </c>
      <c r="C4" s="59">
        <v>3</v>
      </c>
      <c r="D4" s="59">
        <v>4</v>
      </c>
      <c r="E4" s="59">
        <v>5</v>
      </c>
      <c r="F4" s="60">
        <v>6</v>
      </c>
    </row>
    <row r="5" spans="1:6" ht="15.75" customHeight="1">
      <c r="A5" s="52" t="s">
        <v>606</v>
      </c>
      <c r="B5" s="29">
        <v>110199</v>
      </c>
      <c r="C5" s="62">
        <v>2013</v>
      </c>
      <c r="D5" s="29">
        <v>3328</v>
      </c>
      <c r="E5" s="29">
        <v>106871</v>
      </c>
      <c r="F5" s="74">
        <f>B5-D5-E5</f>
        <v>0</v>
      </c>
    </row>
    <row r="6" spans="1:6" ht="15.75" customHeight="1">
      <c r="A6" s="71" t="s">
        <v>607</v>
      </c>
      <c r="B6" s="72">
        <v>1270</v>
      </c>
      <c r="C6" s="73">
        <v>2013</v>
      </c>
      <c r="D6" s="72"/>
      <c r="E6" s="72">
        <v>1270</v>
      </c>
      <c r="F6" s="74">
        <f>B6-D6-E6</f>
        <v>0</v>
      </c>
    </row>
    <row r="7" spans="1:6" ht="15.75" customHeight="1">
      <c r="A7" s="71"/>
      <c r="B7" s="72"/>
      <c r="C7" s="73"/>
      <c r="D7" s="72"/>
      <c r="E7" s="72"/>
      <c r="F7" s="74">
        <f aca="true" t="shared" si="0" ref="F7:F23">B7-D7-E7</f>
        <v>0</v>
      </c>
    </row>
    <row r="8" spans="1:6" ht="15.75" customHeight="1">
      <c r="A8" s="71"/>
      <c r="B8" s="72"/>
      <c r="C8" s="73"/>
      <c r="D8" s="72"/>
      <c r="E8" s="72"/>
      <c r="F8" s="74">
        <f t="shared" si="0"/>
        <v>0</v>
      </c>
    </row>
    <row r="9" spans="1:6" ht="15.75" customHeight="1">
      <c r="A9" s="71"/>
      <c r="B9" s="72"/>
      <c r="C9" s="73"/>
      <c r="D9" s="72"/>
      <c r="E9" s="72"/>
      <c r="F9" s="74">
        <f t="shared" si="0"/>
        <v>0</v>
      </c>
    </row>
    <row r="10" spans="1:6" ht="15.75" customHeight="1">
      <c r="A10" s="71"/>
      <c r="B10" s="72"/>
      <c r="C10" s="73"/>
      <c r="D10" s="72"/>
      <c r="E10" s="72"/>
      <c r="F10" s="74">
        <f t="shared" si="0"/>
        <v>0</v>
      </c>
    </row>
    <row r="11" spans="1:6" ht="15.75" customHeight="1">
      <c r="A11" s="71"/>
      <c r="B11" s="72"/>
      <c r="C11" s="73"/>
      <c r="D11" s="72"/>
      <c r="E11" s="72"/>
      <c r="F11" s="74">
        <f t="shared" si="0"/>
        <v>0</v>
      </c>
    </row>
    <row r="12" spans="1:6" ht="15.75" customHeight="1">
      <c r="A12" s="71"/>
      <c r="B12" s="72"/>
      <c r="C12" s="73"/>
      <c r="D12" s="72"/>
      <c r="E12" s="72"/>
      <c r="F12" s="74">
        <f t="shared" si="0"/>
        <v>0</v>
      </c>
    </row>
    <row r="13" spans="1:6" ht="15.75" customHeight="1">
      <c r="A13" s="71"/>
      <c r="B13" s="72"/>
      <c r="C13" s="73"/>
      <c r="D13" s="72"/>
      <c r="E13" s="72"/>
      <c r="F13" s="74">
        <f t="shared" si="0"/>
        <v>0</v>
      </c>
    </row>
    <row r="14" spans="1:6" ht="15.75" customHeight="1">
      <c r="A14" s="71"/>
      <c r="B14" s="72"/>
      <c r="C14" s="73"/>
      <c r="D14" s="72"/>
      <c r="E14" s="72"/>
      <c r="F14" s="74">
        <f t="shared" si="0"/>
        <v>0</v>
      </c>
    </row>
    <row r="15" spans="1:6" ht="15.75" customHeight="1">
      <c r="A15" s="71"/>
      <c r="B15" s="72"/>
      <c r="C15" s="73"/>
      <c r="D15" s="72"/>
      <c r="E15" s="72"/>
      <c r="F15" s="74">
        <f t="shared" si="0"/>
        <v>0</v>
      </c>
    </row>
    <row r="16" spans="1:6" ht="15.75" customHeight="1">
      <c r="A16" s="71"/>
      <c r="B16" s="72"/>
      <c r="C16" s="73"/>
      <c r="D16" s="72"/>
      <c r="E16" s="72"/>
      <c r="F16" s="74">
        <f t="shared" si="0"/>
        <v>0</v>
      </c>
    </row>
    <row r="17" spans="1:6" ht="15.75" customHeight="1">
      <c r="A17" s="71"/>
      <c r="B17" s="72"/>
      <c r="C17" s="73"/>
      <c r="D17" s="72"/>
      <c r="E17" s="72"/>
      <c r="F17" s="74">
        <f t="shared" si="0"/>
        <v>0</v>
      </c>
    </row>
    <row r="18" spans="1:6" ht="15.75" customHeight="1">
      <c r="A18" s="71"/>
      <c r="B18" s="72"/>
      <c r="C18" s="73"/>
      <c r="D18" s="72"/>
      <c r="E18" s="72"/>
      <c r="F18" s="74">
        <f t="shared" si="0"/>
        <v>0</v>
      </c>
    </row>
    <row r="19" spans="1:6" ht="15.75" customHeight="1">
      <c r="A19" s="71"/>
      <c r="B19" s="72"/>
      <c r="C19" s="73"/>
      <c r="D19" s="72"/>
      <c r="E19" s="72"/>
      <c r="F19" s="74">
        <f t="shared" si="0"/>
        <v>0</v>
      </c>
    </row>
    <row r="20" spans="1:6" ht="15.75" customHeight="1">
      <c r="A20" s="71"/>
      <c r="B20" s="72"/>
      <c r="C20" s="73"/>
      <c r="D20" s="72"/>
      <c r="E20" s="72"/>
      <c r="F20" s="74">
        <f t="shared" si="0"/>
        <v>0</v>
      </c>
    </row>
    <row r="21" spans="1:6" ht="15.75" customHeight="1">
      <c r="A21" s="71"/>
      <c r="B21" s="72"/>
      <c r="C21" s="73"/>
      <c r="D21" s="72"/>
      <c r="E21" s="72"/>
      <c r="F21" s="74">
        <f t="shared" si="0"/>
        <v>0</v>
      </c>
    </row>
    <row r="22" spans="1:6" ht="15.75" customHeight="1">
      <c r="A22" s="71"/>
      <c r="B22" s="72"/>
      <c r="C22" s="73"/>
      <c r="D22" s="72"/>
      <c r="E22" s="72"/>
      <c r="F22" s="74">
        <f t="shared" si="0"/>
        <v>0</v>
      </c>
    </row>
    <row r="23" spans="1:6" ht="15.75" customHeight="1" thickBot="1">
      <c r="A23" s="75"/>
      <c r="B23" s="76"/>
      <c r="C23" s="76"/>
      <c r="D23" s="76"/>
      <c r="E23" s="76"/>
      <c r="F23" s="77">
        <f t="shared" si="0"/>
        <v>0</v>
      </c>
    </row>
    <row r="24" spans="1:6" s="70" customFormat="1" ht="18" customHeight="1" thickBot="1">
      <c r="A24" s="208" t="s">
        <v>78</v>
      </c>
      <c r="B24" s="209">
        <f>SUM(B5:B23)</f>
        <v>111469</v>
      </c>
      <c r="C24" s="146"/>
      <c r="D24" s="209">
        <f>SUM(D5:D23)</f>
        <v>3328</v>
      </c>
      <c r="E24" s="209">
        <f>SUM(E5:E23)</f>
        <v>108141</v>
      </c>
      <c r="F24" s="7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……/2013. (….)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9">
      <selection activeCell="I26" sqref="I26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26"/>
      <c r="B1" s="226"/>
      <c r="C1" s="226"/>
      <c r="D1" s="226"/>
      <c r="E1" s="226"/>
    </row>
    <row r="2" spans="1:5" ht="36" customHeight="1">
      <c r="A2" s="227" t="s">
        <v>165</v>
      </c>
      <c r="B2" s="776" t="s">
        <v>608</v>
      </c>
      <c r="C2" s="776"/>
      <c r="D2" s="776"/>
      <c r="E2" s="776"/>
    </row>
    <row r="3" spans="1:5" ht="14.25" thickBot="1">
      <c r="A3" s="226"/>
      <c r="B3" s="226"/>
      <c r="C3" s="226"/>
      <c r="D3" s="778" t="s">
        <v>158</v>
      </c>
      <c r="E3" s="778"/>
    </row>
    <row r="4" spans="1:5" ht="15" customHeight="1" thickBot="1">
      <c r="A4" s="228" t="s">
        <v>157</v>
      </c>
      <c r="B4" s="229" t="s">
        <v>202</v>
      </c>
      <c r="C4" s="229" t="s">
        <v>274</v>
      </c>
      <c r="D4" s="229" t="s">
        <v>5</v>
      </c>
      <c r="E4" s="230" t="s">
        <v>65</v>
      </c>
    </row>
    <row r="5" spans="1:5" ht="12.75">
      <c r="A5" s="231" t="s">
        <v>159</v>
      </c>
      <c r="B5" s="113"/>
      <c r="C5" s="113"/>
      <c r="D5" s="113"/>
      <c r="E5" s="232">
        <f aca="true" t="shared" si="0" ref="E5:E11">SUM(B5:D5)</f>
        <v>0</v>
      </c>
    </row>
    <row r="6" spans="1:5" ht="12.75">
      <c r="A6" s="233" t="s">
        <v>172</v>
      </c>
      <c r="B6" s="114"/>
      <c r="C6" s="114"/>
      <c r="D6" s="114"/>
      <c r="E6" s="234">
        <f t="shared" si="0"/>
        <v>0</v>
      </c>
    </row>
    <row r="7" spans="1:5" ht="12.75">
      <c r="A7" s="235" t="s">
        <v>160</v>
      </c>
      <c r="B7" s="115">
        <v>119956</v>
      </c>
      <c r="C7" s="115"/>
      <c r="D7" s="115"/>
      <c r="E7" s="236">
        <f t="shared" si="0"/>
        <v>119956</v>
      </c>
    </row>
    <row r="8" spans="1:5" ht="12.75">
      <c r="A8" s="235" t="s">
        <v>173</v>
      </c>
      <c r="B8" s="115"/>
      <c r="C8" s="115"/>
      <c r="D8" s="115"/>
      <c r="E8" s="236">
        <f t="shared" si="0"/>
        <v>0</v>
      </c>
    </row>
    <row r="9" spans="1:5" ht="12.75">
      <c r="A9" s="235" t="s">
        <v>161</v>
      </c>
      <c r="B9" s="115">
        <v>2985</v>
      </c>
      <c r="C9" s="115"/>
      <c r="D9" s="115"/>
      <c r="E9" s="236">
        <f t="shared" si="0"/>
        <v>2985</v>
      </c>
    </row>
    <row r="10" spans="1:5" ht="12.75">
      <c r="A10" s="235" t="s">
        <v>162</v>
      </c>
      <c r="B10" s="115"/>
      <c r="C10" s="115"/>
      <c r="D10" s="115"/>
      <c r="E10" s="236">
        <f t="shared" si="0"/>
        <v>0</v>
      </c>
    </row>
    <row r="11" spans="1:5" ht="13.5" thickBot="1">
      <c r="A11" s="116"/>
      <c r="B11" s="117"/>
      <c r="C11" s="117"/>
      <c r="D11" s="117"/>
      <c r="E11" s="236">
        <f t="shared" si="0"/>
        <v>0</v>
      </c>
    </row>
    <row r="12" spans="1:5" ht="13.5" thickBot="1">
      <c r="A12" s="237" t="s">
        <v>164</v>
      </c>
      <c r="B12" s="238">
        <f>B5+SUM(B7:B11)</f>
        <v>122941</v>
      </c>
      <c r="C12" s="238">
        <f>C5+SUM(C7:C11)</f>
        <v>0</v>
      </c>
      <c r="D12" s="238">
        <f>D5+SUM(D7:D11)</f>
        <v>0</v>
      </c>
      <c r="E12" s="239">
        <f>E5+SUM(E7:E11)</f>
        <v>122941</v>
      </c>
    </row>
    <row r="13" spans="1:5" ht="13.5" thickBot="1">
      <c r="A13" s="55"/>
      <c r="B13" s="55"/>
      <c r="C13" s="55"/>
      <c r="D13" s="55"/>
      <c r="E13" s="55"/>
    </row>
    <row r="14" spans="1:5" ht="15" customHeight="1" thickBot="1">
      <c r="A14" s="228" t="s">
        <v>163</v>
      </c>
      <c r="B14" s="229" t="s">
        <v>202</v>
      </c>
      <c r="C14" s="229" t="s">
        <v>274</v>
      </c>
      <c r="D14" s="229" t="s">
        <v>5</v>
      </c>
      <c r="E14" s="230" t="s">
        <v>65</v>
      </c>
    </row>
    <row r="15" spans="1:5" ht="12.75">
      <c r="A15" s="231" t="s">
        <v>168</v>
      </c>
      <c r="B15" s="113"/>
      <c r="C15" s="113"/>
      <c r="D15" s="113"/>
      <c r="E15" s="232">
        <f>SUM(B15:D15)</f>
        <v>0</v>
      </c>
    </row>
    <row r="16" spans="1:5" ht="12.75">
      <c r="A16" s="240" t="s">
        <v>169</v>
      </c>
      <c r="B16" s="115">
        <v>117476</v>
      </c>
      <c r="C16" s="115"/>
      <c r="D16" s="115"/>
      <c r="E16" s="236">
        <f>SUM(B16:D16)</f>
        <v>117476</v>
      </c>
    </row>
    <row r="17" spans="1:5" ht="12.75">
      <c r="A17" s="235" t="s">
        <v>170</v>
      </c>
      <c r="B17" s="115">
        <v>5465</v>
      </c>
      <c r="C17" s="115"/>
      <c r="D17" s="115"/>
      <c r="E17" s="236">
        <f>SUM(B17:D17)</f>
        <v>5465</v>
      </c>
    </row>
    <row r="18" spans="1:5" ht="13.5" thickBot="1">
      <c r="A18" s="235" t="s">
        <v>171</v>
      </c>
      <c r="B18" s="115"/>
      <c r="C18" s="115"/>
      <c r="D18" s="115"/>
      <c r="E18" s="236">
        <f>SUM(B18:D18)</f>
        <v>0</v>
      </c>
    </row>
    <row r="19" spans="1:5" ht="13.5" thickBot="1">
      <c r="A19" s="237" t="s">
        <v>66</v>
      </c>
      <c r="B19" s="238">
        <f>SUM(B15:B18)</f>
        <v>122941</v>
      </c>
      <c r="C19" s="238">
        <f>SUM(C15:C18)</f>
        <v>0</v>
      </c>
      <c r="D19" s="238">
        <f>SUM(D15:D18)</f>
        <v>0</v>
      </c>
      <c r="E19" s="239">
        <f>SUM(E15:E18)</f>
        <v>122941</v>
      </c>
    </row>
    <row r="20" spans="1:5" ht="12.75">
      <c r="A20" s="226"/>
      <c r="B20" s="226"/>
      <c r="C20" s="226"/>
      <c r="D20" s="226"/>
      <c r="E20" s="226"/>
    </row>
    <row r="21" spans="1:5" ht="12.75">
      <c r="A21" s="226"/>
      <c r="B21" s="226"/>
      <c r="C21" s="226"/>
      <c r="D21" s="226"/>
      <c r="E21" s="226"/>
    </row>
    <row r="22" spans="1:5" ht="15.75">
      <c r="A22" s="227" t="s">
        <v>165</v>
      </c>
      <c r="B22" s="777" t="s">
        <v>609</v>
      </c>
      <c r="C22" s="777"/>
      <c r="D22" s="777"/>
      <c r="E22" s="777"/>
    </row>
    <row r="23" spans="1:5" ht="14.25" thickBot="1">
      <c r="A23" s="226"/>
      <c r="B23" s="226"/>
      <c r="C23" s="226"/>
      <c r="D23" s="778" t="s">
        <v>158</v>
      </c>
      <c r="E23" s="778"/>
    </row>
    <row r="24" spans="1:5" ht="13.5" thickBot="1">
      <c r="A24" s="228" t="s">
        <v>157</v>
      </c>
      <c r="B24" s="229" t="s">
        <v>202</v>
      </c>
      <c r="C24" s="229" t="s">
        <v>274</v>
      </c>
      <c r="D24" s="229" t="s">
        <v>5</v>
      </c>
      <c r="E24" s="230" t="s">
        <v>65</v>
      </c>
    </row>
    <row r="25" spans="1:5" ht="12.75">
      <c r="A25" s="231" t="s">
        <v>159</v>
      </c>
      <c r="B25" s="113"/>
      <c r="C25" s="113"/>
      <c r="D25" s="113"/>
      <c r="E25" s="232">
        <f aca="true" t="shared" si="1" ref="E25:E31">SUM(B25:D25)</f>
        <v>0</v>
      </c>
    </row>
    <row r="26" spans="1:5" ht="12.75">
      <c r="A26" s="233" t="s">
        <v>172</v>
      </c>
      <c r="B26" s="114"/>
      <c r="C26" s="114"/>
      <c r="D26" s="114"/>
      <c r="E26" s="234">
        <f t="shared" si="1"/>
        <v>0</v>
      </c>
    </row>
    <row r="27" spans="1:5" ht="12.75">
      <c r="A27" s="235" t="s">
        <v>160</v>
      </c>
      <c r="B27" s="115">
        <v>114316</v>
      </c>
      <c r="C27" s="115"/>
      <c r="D27" s="115"/>
      <c r="E27" s="236">
        <f t="shared" si="1"/>
        <v>114316</v>
      </c>
    </row>
    <row r="28" spans="1:5" ht="12.75">
      <c r="A28" s="235" t="s">
        <v>173</v>
      </c>
      <c r="B28" s="115"/>
      <c r="C28" s="115"/>
      <c r="D28" s="115"/>
      <c r="E28" s="236">
        <f t="shared" si="1"/>
        <v>0</v>
      </c>
    </row>
    <row r="29" spans="1:5" ht="12.75">
      <c r="A29" s="235" t="s">
        <v>161</v>
      </c>
      <c r="B29" s="115">
        <v>12702</v>
      </c>
      <c r="C29" s="115"/>
      <c r="D29" s="115"/>
      <c r="E29" s="236">
        <f t="shared" si="1"/>
        <v>12702</v>
      </c>
    </row>
    <row r="30" spans="1:5" ht="12.75">
      <c r="A30" s="235" t="s">
        <v>162</v>
      </c>
      <c r="B30" s="115"/>
      <c r="C30" s="115"/>
      <c r="D30" s="115"/>
      <c r="E30" s="236">
        <f t="shared" si="1"/>
        <v>0</v>
      </c>
    </row>
    <row r="31" spans="1:5" ht="13.5" thickBot="1">
      <c r="A31" s="116"/>
      <c r="B31" s="117"/>
      <c r="C31" s="117"/>
      <c r="D31" s="117"/>
      <c r="E31" s="236">
        <f t="shared" si="1"/>
        <v>0</v>
      </c>
    </row>
    <row r="32" spans="1:5" ht="13.5" thickBot="1">
      <c r="A32" s="237" t="s">
        <v>164</v>
      </c>
      <c r="B32" s="238">
        <f>B25+SUM(B27:B31)</f>
        <v>127018</v>
      </c>
      <c r="C32" s="238">
        <f>C25+SUM(C27:C31)</f>
        <v>0</v>
      </c>
      <c r="D32" s="238">
        <f>D25+SUM(D27:D31)</f>
        <v>0</v>
      </c>
      <c r="E32" s="239">
        <f>E25+SUM(E27:E31)</f>
        <v>127018</v>
      </c>
    </row>
    <row r="33" spans="1:5" ht="13.5" thickBot="1">
      <c r="A33" s="55"/>
      <c r="B33" s="55"/>
      <c r="C33" s="55"/>
      <c r="D33" s="55"/>
      <c r="E33" s="55"/>
    </row>
    <row r="34" spans="1:5" ht="13.5" thickBot="1">
      <c r="A34" s="228" t="s">
        <v>163</v>
      </c>
      <c r="B34" s="229" t="s">
        <v>202</v>
      </c>
      <c r="C34" s="229" t="s">
        <v>274</v>
      </c>
      <c r="D34" s="229" t="s">
        <v>5</v>
      </c>
      <c r="E34" s="230" t="s">
        <v>65</v>
      </c>
    </row>
    <row r="35" spans="1:5" ht="12.75">
      <c r="A35" s="231" t="s">
        <v>168</v>
      </c>
      <c r="B35" s="113"/>
      <c r="C35" s="113"/>
      <c r="D35" s="113"/>
      <c r="E35" s="232">
        <f>SUM(B35:D35)</f>
        <v>0</v>
      </c>
    </row>
    <row r="36" spans="1:5" ht="12.75">
      <c r="A36" s="240" t="s">
        <v>169</v>
      </c>
      <c r="B36" s="115">
        <v>118236</v>
      </c>
      <c r="C36" s="115"/>
      <c r="D36" s="115"/>
      <c r="E36" s="236">
        <f>SUM(B36:D36)</f>
        <v>118236</v>
      </c>
    </row>
    <row r="37" spans="1:5" ht="12.75">
      <c r="A37" s="235" t="s">
        <v>170</v>
      </c>
      <c r="B37" s="115">
        <v>8782</v>
      </c>
      <c r="C37" s="115"/>
      <c r="D37" s="115"/>
      <c r="E37" s="236">
        <f>SUM(B37:D37)</f>
        <v>8782</v>
      </c>
    </row>
    <row r="38" spans="1:5" ht="13.5" thickBot="1">
      <c r="A38" s="235" t="s">
        <v>171</v>
      </c>
      <c r="B38" s="115"/>
      <c r="C38" s="115"/>
      <c r="D38" s="115"/>
      <c r="E38" s="236">
        <f>SUM(B38:D38)</f>
        <v>0</v>
      </c>
    </row>
    <row r="39" spans="1:5" ht="13.5" thickBot="1">
      <c r="A39" s="237" t="s">
        <v>66</v>
      </c>
      <c r="B39" s="238">
        <f>SUM(B35:B38)</f>
        <v>127018</v>
      </c>
      <c r="C39" s="238">
        <f>SUM(C35:C38)</f>
        <v>0</v>
      </c>
      <c r="D39" s="238">
        <f>SUM(D35:D38)</f>
        <v>0</v>
      </c>
      <c r="E39" s="239">
        <f>SUM(E35:E38)</f>
        <v>127018</v>
      </c>
    </row>
    <row r="40" spans="1:5" ht="12.75">
      <c r="A40" s="226"/>
      <c r="B40" s="226"/>
      <c r="C40" s="226"/>
      <c r="D40" s="226"/>
      <c r="E40" s="226"/>
    </row>
    <row r="41" spans="1:5" ht="15.75">
      <c r="A41" s="676" t="s">
        <v>6</v>
      </c>
      <c r="B41" s="676"/>
      <c r="C41" s="676"/>
      <c r="D41" s="676"/>
      <c r="E41" s="676"/>
    </row>
    <row r="42" spans="1:5" ht="13.5" thickBot="1">
      <c r="A42" s="226"/>
      <c r="B42" s="226"/>
      <c r="C42" s="226"/>
      <c r="D42" s="226"/>
      <c r="E42" s="226"/>
    </row>
    <row r="43" spans="1:8" ht="13.5" thickBot="1">
      <c r="A43" s="767" t="s">
        <v>166</v>
      </c>
      <c r="B43" s="768"/>
      <c r="C43" s="769"/>
      <c r="D43" s="666" t="s">
        <v>174</v>
      </c>
      <c r="E43" s="667"/>
      <c r="H43" s="54"/>
    </row>
    <row r="44" spans="1:5" ht="12.75">
      <c r="A44" s="770"/>
      <c r="B44" s="771"/>
      <c r="C44" s="772"/>
      <c r="D44" s="763"/>
      <c r="E44" s="764"/>
    </row>
    <row r="45" spans="1:5" ht="13.5" thickBot="1">
      <c r="A45" s="773"/>
      <c r="B45" s="774"/>
      <c r="C45" s="775"/>
      <c r="D45" s="765"/>
      <c r="E45" s="766"/>
    </row>
    <row r="46" spans="1:5" ht="13.5" thickBot="1">
      <c r="A46" s="760" t="s">
        <v>66</v>
      </c>
      <c r="B46" s="761"/>
      <c r="C46" s="762"/>
      <c r="D46" s="677">
        <f>SUM(D44:E45)</f>
        <v>0</v>
      </c>
      <c r="E46" s="665"/>
    </row>
  </sheetData>
  <sheetProtection/>
  <mergeCells count="13">
    <mergeCell ref="B2:E2"/>
    <mergeCell ref="B22:E22"/>
    <mergeCell ref="D3:E3"/>
    <mergeCell ref="D23:E23"/>
    <mergeCell ref="A46:C46"/>
    <mergeCell ref="D44:E44"/>
    <mergeCell ref="D45:E45"/>
    <mergeCell ref="A41:E41"/>
    <mergeCell ref="D46:E46"/>
    <mergeCell ref="D43:E43"/>
    <mergeCell ref="A43:C43"/>
    <mergeCell ref="A44:C44"/>
    <mergeCell ref="A45:C45"/>
  </mergeCells>
  <conditionalFormatting sqref="B39:D39 D46:E46 B19:E19 E25:E32 B32:D32 E35:E39 E5:E12 B12:D12 E15:E18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8.1. melléklet a ……/2013.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28">
      <selection activeCell="I25" sqref="I25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26"/>
      <c r="B1" s="226"/>
      <c r="C1" s="226"/>
      <c r="D1" s="226"/>
      <c r="E1" s="226"/>
    </row>
    <row r="2" spans="1:5" ht="15.75">
      <c r="A2" s="227" t="s">
        <v>165</v>
      </c>
      <c r="B2" s="777" t="s">
        <v>610</v>
      </c>
      <c r="C2" s="777"/>
      <c r="D2" s="777"/>
      <c r="E2" s="777"/>
    </row>
    <row r="3" spans="1:5" ht="14.25" thickBot="1">
      <c r="A3" s="226"/>
      <c r="B3" s="226"/>
      <c r="C3" s="226"/>
      <c r="D3" s="778" t="s">
        <v>158</v>
      </c>
      <c r="E3" s="778"/>
    </row>
    <row r="4" spans="1:5" ht="15" customHeight="1" thickBot="1">
      <c r="A4" s="228" t="s">
        <v>157</v>
      </c>
      <c r="B4" s="229" t="s">
        <v>202</v>
      </c>
      <c r="C4" s="229" t="s">
        <v>274</v>
      </c>
      <c r="D4" s="229" t="s">
        <v>5</v>
      </c>
      <c r="E4" s="230" t="s">
        <v>65</v>
      </c>
    </row>
    <row r="5" spans="1:5" ht="12.75">
      <c r="A5" s="231" t="s">
        <v>159</v>
      </c>
      <c r="B5" s="113">
        <v>2152</v>
      </c>
      <c r="C5" s="113"/>
      <c r="D5" s="113"/>
      <c r="E5" s="232">
        <f aca="true" t="shared" si="0" ref="E5:E11">SUM(B5:D5)</f>
        <v>2152</v>
      </c>
    </row>
    <row r="6" spans="1:5" ht="12.75">
      <c r="A6" s="233" t="s">
        <v>172</v>
      </c>
      <c r="B6" s="114"/>
      <c r="C6" s="114"/>
      <c r="D6" s="114"/>
      <c r="E6" s="234">
        <f t="shared" si="0"/>
        <v>0</v>
      </c>
    </row>
    <row r="7" spans="1:5" ht="12.75">
      <c r="A7" s="235" t="s">
        <v>160</v>
      </c>
      <c r="B7" s="115">
        <v>15966</v>
      </c>
      <c r="C7" s="115"/>
      <c r="D7" s="115"/>
      <c r="E7" s="236">
        <f t="shared" si="0"/>
        <v>15966</v>
      </c>
    </row>
    <row r="8" spans="1:5" ht="12.75">
      <c r="A8" s="235" t="s">
        <v>173</v>
      </c>
      <c r="B8" s="115"/>
      <c r="C8" s="115"/>
      <c r="D8" s="115"/>
      <c r="E8" s="236">
        <f t="shared" si="0"/>
        <v>0</v>
      </c>
    </row>
    <row r="9" spans="1:5" ht="12.75">
      <c r="A9" s="235" t="s">
        <v>161</v>
      </c>
      <c r="B9" s="115"/>
      <c r="C9" s="115"/>
      <c r="D9" s="115"/>
      <c r="E9" s="236">
        <f t="shared" si="0"/>
        <v>0</v>
      </c>
    </row>
    <row r="10" spans="1:5" ht="12.75">
      <c r="A10" s="235" t="s">
        <v>162</v>
      </c>
      <c r="B10" s="115"/>
      <c r="C10" s="115"/>
      <c r="D10" s="115"/>
      <c r="E10" s="236">
        <f t="shared" si="0"/>
        <v>0</v>
      </c>
    </row>
    <row r="11" spans="1:5" ht="13.5" thickBot="1">
      <c r="A11" s="116"/>
      <c r="B11" s="117"/>
      <c r="C11" s="117"/>
      <c r="D11" s="117"/>
      <c r="E11" s="236">
        <f t="shared" si="0"/>
        <v>0</v>
      </c>
    </row>
    <row r="12" spans="1:5" ht="13.5" thickBot="1">
      <c r="A12" s="237" t="s">
        <v>164</v>
      </c>
      <c r="B12" s="238">
        <f>B5+SUM(B7:B11)</f>
        <v>18118</v>
      </c>
      <c r="C12" s="238">
        <f>C5+SUM(C7:C11)</f>
        <v>0</v>
      </c>
      <c r="D12" s="238">
        <f>D5+SUM(D7:D11)</f>
        <v>0</v>
      </c>
      <c r="E12" s="239">
        <f>E5+SUM(E7:E11)</f>
        <v>18118</v>
      </c>
    </row>
    <row r="13" spans="1:5" ht="13.5" thickBot="1">
      <c r="A13" s="55"/>
      <c r="B13" s="55"/>
      <c r="C13" s="55"/>
      <c r="D13" s="55"/>
      <c r="E13" s="55"/>
    </row>
    <row r="14" spans="1:5" ht="15" customHeight="1" thickBot="1">
      <c r="A14" s="228" t="s">
        <v>163</v>
      </c>
      <c r="B14" s="229" t="s">
        <v>202</v>
      </c>
      <c r="C14" s="229" t="s">
        <v>274</v>
      </c>
      <c r="D14" s="229" t="s">
        <v>5</v>
      </c>
      <c r="E14" s="230" t="s">
        <v>65</v>
      </c>
    </row>
    <row r="15" spans="1:5" ht="12.75">
      <c r="A15" s="231" t="s">
        <v>168</v>
      </c>
      <c r="B15" s="113">
        <v>4680</v>
      </c>
      <c r="C15" s="113"/>
      <c r="D15" s="113"/>
      <c r="E15" s="232">
        <f aca="true" t="shared" si="1" ref="E15:E21">SUM(B15:D15)</f>
        <v>4680</v>
      </c>
    </row>
    <row r="16" spans="1:5" ht="12.75">
      <c r="A16" s="240" t="s">
        <v>169</v>
      </c>
      <c r="B16" s="115">
        <v>4208</v>
      </c>
      <c r="C16" s="115"/>
      <c r="D16" s="115"/>
      <c r="E16" s="236">
        <f t="shared" si="1"/>
        <v>4208</v>
      </c>
    </row>
    <row r="17" spans="1:5" ht="12.75">
      <c r="A17" s="235" t="s">
        <v>170</v>
      </c>
      <c r="B17" s="115">
        <v>9230</v>
      </c>
      <c r="C17" s="115"/>
      <c r="D17" s="115"/>
      <c r="E17" s="236">
        <f t="shared" si="1"/>
        <v>9230</v>
      </c>
    </row>
    <row r="18" spans="1:5" ht="12.75">
      <c r="A18" s="235" t="s">
        <v>171</v>
      </c>
      <c r="B18" s="115"/>
      <c r="C18" s="115"/>
      <c r="D18" s="115"/>
      <c r="E18" s="236">
        <f t="shared" si="1"/>
        <v>0</v>
      </c>
    </row>
    <row r="19" spans="1:5" ht="12.75">
      <c r="A19" s="118"/>
      <c r="B19" s="115"/>
      <c r="C19" s="115"/>
      <c r="D19" s="115"/>
      <c r="E19" s="236">
        <f t="shared" si="1"/>
        <v>0</v>
      </c>
    </row>
    <row r="20" spans="1:5" ht="12.75">
      <c r="A20" s="118"/>
      <c r="B20" s="115"/>
      <c r="C20" s="115"/>
      <c r="D20" s="115"/>
      <c r="E20" s="236">
        <f t="shared" si="1"/>
        <v>0</v>
      </c>
    </row>
    <row r="21" spans="1:5" ht="13.5" thickBot="1">
      <c r="A21" s="116"/>
      <c r="B21" s="117"/>
      <c r="C21" s="117"/>
      <c r="D21" s="117"/>
      <c r="E21" s="236">
        <f t="shared" si="1"/>
        <v>0</v>
      </c>
    </row>
    <row r="22" spans="1:5" ht="13.5" thickBot="1">
      <c r="A22" s="237" t="s">
        <v>66</v>
      </c>
      <c r="B22" s="238">
        <f>SUM(B15:B21)</f>
        <v>18118</v>
      </c>
      <c r="C22" s="238">
        <f>SUM(C15:C21)</f>
        <v>0</v>
      </c>
      <c r="D22" s="238">
        <f>SUM(D15:D21)</f>
        <v>0</v>
      </c>
      <c r="E22" s="239">
        <f>SUM(E15:E21)</f>
        <v>18118</v>
      </c>
    </row>
    <row r="23" spans="1:5" ht="12.75">
      <c r="A23" s="226"/>
      <c r="B23" s="226"/>
      <c r="C23" s="226"/>
      <c r="D23" s="226"/>
      <c r="E23" s="226"/>
    </row>
    <row r="24" spans="1:5" ht="12.75">
      <c r="A24" s="226"/>
      <c r="B24" s="226"/>
      <c r="C24" s="226"/>
      <c r="D24" s="226"/>
      <c r="E24" s="226"/>
    </row>
    <row r="25" spans="1:5" ht="30" customHeight="1">
      <c r="A25" s="227" t="s">
        <v>165</v>
      </c>
      <c r="B25" s="779" t="s">
        <v>611</v>
      </c>
      <c r="C25" s="779"/>
      <c r="D25" s="779"/>
      <c r="E25" s="779"/>
    </row>
    <row r="26" spans="1:5" ht="14.25" thickBot="1">
      <c r="A26" s="226"/>
      <c r="B26" s="226"/>
      <c r="C26" s="226"/>
      <c r="D26" s="778" t="s">
        <v>158</v>
      </c>
      <c r="E26" s="778"/>
    </row>
    <row r="27" spans="1:5" ht="13.5" thickBot="1">
      <c r="A27" s="228" t="s">
        <v>157</v>
      </c>
      <c r="B27" s="229" t="s">
        <v>202</v>
      </c>
      <c r="C27" s="229" t="s">
        <v>274</v>
      </c>
      <c r="D27" s="229" t="s">
        <v>5</v>
      </c>
      <c r="E27" s="230" t="s">
        <v>65</v>
      </c>
    </row>
    <row r="28" spans="1:5" ht="12.75">
      <c r="A28" s="231" t="s">
        <v>159</v>
      </c>
      <c r="B28" s="113"/>
      <c r="C28" s="113"/>
      <c r="D28" s="113"/>
      <c r="E28" s="232">
        <f aca="true" t="shared" si="2" ref="E28:E34">SUM(B28:D28)</f>
        <v>0</v>
      </c>
    </row>
    <row r="29" spans="1:5" ht="12.75">
      <c r="A29" s="233" t="s">
        <v>172</v>
      </c>
      <c r="B29" s="114"/>
      <c r="C29" s="114"/>
      <c r="D29" s="114"/>
      <c r="E29" s="234">
        <f t="shared" si="2"/>
        <v>0</v>
      </c>
    </row>
    <row r="30" spans="1:5" ht="12.75">
      <c r="A30" s="235" t="s">
        <v>160</v>
      </c>
      <c r="B30" s="115">
        <v>11900</v>
      </c>
      <c r="C30" s="115">
        <v>9428</v>
      </c>
      <c r="D30" s="115"/>
      <c r="E30" s="236">
        <f t="shared" si="2"/>
        <v>21328</v>
      </c>
    </row>
    <row r="31" spans="1:5" ht="12.75">
      <c r="A31" s="235" t="s">
        <v>173</v>
      </c>
      <c r="B31" s="115"/>
      <c r="C31" s="115"/>
      <c r="D31" s="115"/>
      <c r="E31" s="236">
        <f t="shared" si="2"/>
        <v>0</v>
      </c>
    </row>
    <row r="32" spans="1:5" ht="12.75">
      <c r="A32" s="235" t="s">
        <v>161</v>
      </c>
      <c r="B32" s="115"/>
      <c r="C32" s="115"/>
      <c r="D32" s="115"/>
      <c r="E32" s="236">
        <f t="shared" si="2"/>
        <v>0</v>
      </c>
    </row>
    <row r="33" spans="1:5" ht="12.75">
      <c r="A33" s="235" t="s">
        <v>162</v>
      </c>
      <c r="B33" s="115"/>
      <c r="C33" s="115"/>
      <c r="D33" s="115"/>
      <c r="E33" s="236">
        <f t="shared" si="2"/>
        <v>0</v>
      </c>
    </row>
    <row r="34" spans="1:5" ht="13.5" thickBot="1">
      <c r="A34" s="116"/>
      <c r="B34" s="117"/>
      <c r="C34" s="117"/>
      <c r="D34" s="117"/>
      <c r="E34" s="236">
        <f t="shared" si="2"/>
        <v>0</v>
      </c>
    </row>
    <row r="35" spans="1:5" ht="13.5" thickBot="1">
      <c r="A35" s="237" t="s">
        <v>164</v>
      </c>
      <c r="B35" s="238">
        <f>B28+SUM(B30:B34)</f>
        <v>11900</v>
      </c>
      <c r="C35" s="238">
        <f>C28+SUM(C30:C34)</f>
        <v>9428</v>
      </c>
      <c r="D35" s="238">
        <f>D28+SUM(D30:D34)</f>
        <v>0</v>
      </c>
      <c r="E35" s="239">
        <f>E28+SUM(E30:E34)</f>
        <v>21328</v>
      </c>
    </row>
    <row r="36" spans="1:5" ht="13.5" thickBot="1">
      <c r="A36" s="55"/>
      <c r="B36" s="55"/>
      <c r="C36" s="55"/>
      <c r="D36" s="55"/>
      <c r="E36" s="55"/>
    </row>
    <row r="37" spans="1:5" ht="13.5" thickBot="1">
      <c r="A37" s="228" t="s">
        <v>163</v>
      </c>
      <c r="B37" s="229" t="s">
        <v>202</v>
      </c>
      <c r="C37" s="229" t="s">
        <v>274</v>
      </c>
      <c r="D37" s="229" t="s">
        <v>5</v>
      </c>
      <c r="E37" s="230" t="s">
        <v>65</v>
      </c>
    </row>
    <row r="38" spans="1:5" ht="12.75">
      <c r="A38" s="231" t="s">
        <v>168</v>
      </c>
      <c r="B38" s="113">
        <v>7037</v>
      </c>
      <c r="C38" s="113">
        <v>5576</v>
      </c>
      <c r="D38" s="113"/>
      <c r="E38" s="232">
        <f aca="true" t="shared" si="3" ref="E38:E44">SUM(B38:D38)</f>
        <v>12613</v>
      </c>
    </row>
    <row r="39" spans="1:5" ht="12.75">
      <c r="A39" s="240" t="s">
        <v>169</v>
      </c>
      <c r="B39" s="115">
        <v>1207</v>
      </c>
      <c r="C39" s="115">
        <v>555</v>
      </c>
      <c r="D39" s="115"/>
      <c r="E39" s="236">
        <f t="shared" si="3"/>
        <v>1762</v>
      </c>
    </row>
    <row r="40" spans="1:5" ht="12.75">
      <c r="A40" s="235" t="s">
        <v>170</v>
      </c>
      <c r="B40" s="115">
        <v>3656</v>
      </c>
      <c r="C40" s="115">
        <v>3297</v>
      </c>
      <c r="D40" s="115"/>
      <c r="E40" s="236">
        <f t="shared" si="3"/>
        <v>6953</v>
      </c>
    </row>
    <row r="41" spans="1:5" ht="12.75">
      <c r="A41" s="235" t="s">
        <v>171</v>
      </c>
      <c r="B41" s="115"/>
      <c r="C41" s="115"/>
      <c r="D41" s="115"/>
      <c r="E41" s="236">
        <f t="shared" si="3"/>
        <v>0</v>
      </c>
    </row>
    <row r="42" spans="1:5" ht="12.75">
      <c r="A42" s="118"/>
      <c r="B42" s="115"/>
      <c r="C42" s="115"/>
      <c r="D42" s="115"/>
      <c r="E42" s="236">
        <f t="shared" si="3"/>
        <v>0</v>
      </c>
    </row>
    <row r="43" spans="1:5" ht="12.75">
      <c r="A43" s="118"/>
      <c r="B43" s="115"/>
      <c r="C43" s="115"/>
      <c r="D43" s="115"/>
      <c r="E43" s="236">
        <f t="shared" si="3"/>
        <v>0</v>
      </c>
    </row>
    <row r="44" spans="1:5" ht="13.5" thickBot="1">
      <c r="A44" s="116"/>
      <c r="B44" s="117"/>
      <c r="C44" s="117"/>
      <c r="D44" s="117"/>
      <c r="E44" s="236">
        <f t="shared" si="3"/>
        <v>0</v>
      </c>
    </row>
    <row r="45" spans="1:5" ht="13.5" thickBot="1">
      <c r="A45" s="237" t="s">
        <v>66</v>
      </c>
      <c r="B45" s="238">
        <f>SUM(B38:B44)</f>
        <v>11900</v>
      </c>
      <c r="C45" s="238">
        <f>SUM(C38:C44)</f>
        <v>9428</v>
      </c>
      <c r="D45" s="238">
        <f>SUM(D38:D44)</f>
        <v>0</v>
      </c>
      <c r="E45" s="239">
        <f>SUM(E38:E44)</f>
        <v>21328</v>
      </c>
    </row>
    <row r="46" spans="1:5" ht="12.75">
      <c r="A46" s="226"/>
      <c r="B46" s="226"/>
      <c r="C46" s="226"/>
      <c r="D46" s="226"/>
      <c r="E46" s="226"/>
    </row>
    <row r="47" spans="1:5" ht="15.75">
      <c r="A47" s="676" t="s">
        <v>6</v>
      </c>
      <c r="B47" s="676"/>
      <c r="C47" s="676"/>
      <c r="D47" s="676"/>
      <c r="E47" s="676"/>
    </row>
    <row r="48" spans="1:5" ht="13.5" thickBot="1">
      <c r="A48" s="226"/>
      <c r="B48" s="226"/>
      <c r="C48" s="226"/>
      <c r="D48" s="226"/>
      <c r="E48" s="226"/>
    </row>
    <row r="49" spans="1:8" ht="13.5" thickBot="1">
      <c r="A49" s="767" t="s">
        <v>166</v>
      </c>
      <c r="B49" s="768"/>
      <c r="C49" s="769"/>
      <c r="D49" s="666" t="s">
        <v>174</v>
      </c>
      <c r="E49" s="667"/>
      <c r="H49" s="54"/>
    </row>
    <row r="50" spans="1:5" ht="12.75">
      <c r="A50" s="770"/>
      <c r="B50" s="771"/>
      <c r="C50" s="772"/>
      <c r="D50" s="763"/>
      <c r="E50" s="764"/>
    </row>
    <row r="51" spans="1:5" ht="13.5" thickBot="1">
      <c r="A51" s="773"/>
      <c r="B51" s="774"/>
      <c r="C51" s="775"/>
      <c r="D51" s="765"/>
      <c r="E51" s="766"/>
    </row>
    <row r="52" spans="1:5" ht="13.5" thickBot="1">
      <c r="A52" s="760" t="s">
        <v>66</v>
      </c>
      <c r="B52" s="761"/>
      <c r="C52" s="762"/>
      <c r="D52" s="677">
        <f>SUM(D50:E51)</f>
        <v>0</v>
      </c>
      <c r="E52" s="665"/>
    </row>
  </sheetData>
  <sheetProtection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D52:E52 E5:E12 B12:D12 B22:E22 E15:E21 E28:E35 B35:D35 E38:E45 B45:D45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8.2. melléklet a ……/2013. (….)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28">
      <selection activeCell="G25" sqref="G25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26"/>
      <c r="B1" s="226"/>
      <c r="C1" s="226"/>
      <c r="D1" s="226"/>
      <c r="E1" s="226"/>
    </row>
    <row r="2" spans="1:5" ht="15.75">
      <c r="A2" s="227" t="s">
        <v>165</v>
      </c>
      <c r="B2" s="777" t="s">
        <v>612</v>
      </c>
      <c r="C2" s="777"/>
      <c r="D2" s="777"/>
      <c r="E2" s="777"/>
    </row>
    <row r="3" spans="1:5" ht="14.25" thickBot="1">
      <c r="A3" s="226"/>
      <c r="B3" s="226"/>
      <c r="C3" s="226"/>
      <c r="D3" s="778" t="s">
        <v>158</v>
      </c>
      <c r="E3" s="778"/>
    </row>
    <row r="4" spans="1:5" ht="15" customHeight="1" thickBot="1">
      <c r="A4" s="228" t="s">
        <v>157</v>
      </c>
      <c r="B4" s="229" t="s">
        <v>202</v>
      </c>
      <c r="C4" s="229" t="s">
        <v>274</v>
      </c>
      <c r="D4" s="229" t="s">
        <v>5</v>
      </c>
      <c r="E4" s="230" t="s">
        <v>65</v>
      </c>
    </row>
    <row r="5" spans="1:5" ht="12.75">
      <c r="A5" s="231" t="s">
        <v>159</v>
      </c>
      <c r="B5" s="113">
        <v>14202</v>
      </c>
      <c r="C5" s="113"/>
      <c r="D5" s="113"/>
      <c r="E5" s="232">
        <f aca="true" t="shared" si="0" ref="E5:E11">SUM(B5:D5)</f>
        <v>14202</v>
      </c>
    </row>
    <row r="6" spans="1:5" ht="12.75">
      <c r="A6" s="233" t="s">
        <v>172</v>
      </c>
      <c r="B6" s="114"/>
      <c r="C6" s="114"/>
      <c r="D6" s="114"/>
      <c r="E6" s="234">
        <f t="shared" si="0"/>
        <v>0</v>
      </c>
    </row>
    <row r="7" spans="1:5" ht="12.75">
      <c r="A7" s="235" t="s">
        <v>160</v>
      </c>
      <c r="B7" s="115">
        <v>55768</v>
      </c>
      <c r="C7" s="115"/>
      <c r="D7" s="115"/>
      <c r="E7" s="236">
        <f t="shared" si="0"/>
        <v>55768</v>
      </c>
    </row>
    <row r="8" spans="1:5" ht="12.75">
      <c r="A8" s="235" t="s">
        <v>173</v>
      </c>
      <c r="B8" s="115"/>
      <c r="C8" s="115"/>
      <c r="D8" s="115"/>
      <c r="E8" s="236">
        <f t="shared" si="0"/>
        <v>0</v>
      </c>
    </row>
    <row r="9" spans="1:5" ht="12.75">
      <c r="A9" s="235" t="s">
        <v>161</v>
      </c>
      <c r="B9" s="115"/>
      <c r="C9" s="115"/>
      <c r="D9" s="115"/>
      <c r="E9" s="236">
        <f t="shared" si="0"/>
        <v>0</v>
      </c>
    </row>
    <row r="10" spans="1:5" ht="12.75">
      <c r="A10" s="235" t="s">
        <v>162</v>
      </c>
      <c r="B10" s="115"/>
      <c r="C10" s="115"/>
      <c r="D10" s="115"/>
      <c r="E10" s="236">
        <f t="shared" si="0"/>
        <v>0</v>
      </c>
    </row>
    <row r="11" spans="1:5" ht="13.5" thickBot="1">
      <c r="A11" s="116"/>
      <c r="B11" s="117"/>
      <c r="C11" s="117"/>
      <c r="D11" s="117"/>
      <c r="E11" s="236">
        <f t="shared" si="0"/>
        <v>0</v>
      </c>
    </row>
    <row r="12" spans="1:5" ht="13.5" thickBot="1">
      <c r="A12" s="237" t="s">
        <v>164</v>
      </c>
      <c r="B12" s="238">
        <f>B5+SUM(B7:B11)</f>
        <v>69970</v>
      </c>
      <c r="C12" s="238">
        <f>C5+SUM(C7:C11)</f>
        <v>0</v>
      </c>
      <c r="D12" s="238">
        <f>D5+SUM(D7:D11)</f>
        <v>0</v>
      </c>
      <c r="E12" s="239">
        <f>E5+SUM(E7:E11)</f>
        <v>69970</v>
      </c>
    </row>
    <row r="13" spans="1:5" ht="13.5" thickBot="1">
      <c r="A13" s="55"/>
      <c r="B13" s="55"/>
      <c r="C13" s="55"/>
      <c r="D13" s="55"/>
      <c r="E13" s="55"/>
    </row>
    <row r="14" spans="1:5" ht="15" customHeight="1" thickBot="1">
      <c r="A14" s="228" t="s">
        <v>163</v>
      </c>
      <c r="B14" s="229" t="s">
        <v>202</v>
      </c>
      <c r="C14" s="229" t="s">
        <v>274</v>
      </c>
      <c r="D14" s="229" t="s">
        <v>5</v>
      </c>
      <c r="E14" s="230" t="s">
        <v>65</v>
      </c>
    </row>
    <row r="15" spans="1:5" ht="12.75">
      <c r="A15" s="231" t="s">
        <v>168</v>
      </c>
      <c r="B15" s="113">
        <v>3168</v>
      </c>
      <c r="C15" s="113"/>
      <c r="D15" s="113"/>
      <c r="E15" s="232">
        <f aca="true" t="shared" si="1" ref="E15:E21">SUM(B15:D15)</f>
        <v>3168</v>
      </c>
    </row>
    <row r="16" spans="1:5" ht="12.75">
      <c r="A16" s="240" t="s">
        <v>169</v>
      </c>
      <c r="B16" s="115">
        <v>55143</v>
      </c>
      <c r="C16" s="115"/>
      <c r="D16" s="115"/>
      <c r="E16" s="236">
        <f t="shared" si="1"/>
        <v>55143</v>
      </c>
    </row>
    <row r="17" spans="1:5" ht="12.75">
      <c r="A17" s="235" t="s">
        <v>170</v>
      </c>
      <c r="B17" s="115">
        <v>11659</v>
      </c>
      <c r="C17" s="115"/>
      <c r="D17" s="115"/>
      <c r="E17" s="236">
        <f t="shared" si="1"/>
        <v>11659</v>
      </c>
    </row>
    <row r="18" spans="1:5" ht="12.75">
      <c r="A18" s="235" t="s">
        <v>171</v>
      </c>
      <c r="B18" s="115"/>
      <c r="C18" s="115"/>
      <c r="D18" s="115"/>
      <c r="E18" s="236">
        <f t="shared" si="1"/>
        <v>0</v>
      </c>
    </row>
    <row r="19" spans="1:5" ht="12.75">
      <c r="A19" s="118"/>
      <c r="B19" s="115"/>
      <c r="C19" s="115"/>
      <c r="D19" s="115"/>
      <c r="E19" s="236">
        <f t="shared" si="1"/>
        <v>0</v>
      </c>
    </row>
    <row r="20" spans="1:5" ht="12.75">
      <c r="A20" s="118"/>
      <c r="B20" s="115"/>
      <c r="C20" s="115"/>
      <c r="D20" s="115"/>
      <c r="E20" s="236">
        <f t="shared" si="1"/>
        <v>0</v>
      </c>
    </row>
    <row r="21" spans="1:5" ht="13.5" thickBot="1">
      <c r="A21" s="116"/>
      <c r="B21" s="117"/>
      <c r="C21" s="117"/>
      <c r="D21" s="117"/>
      <c r="E21" s="236">
        <f t="shared" si="1"/>
        <v>0</v>
      </c>
    </row>
    <row r="22" spans="1:5" ht="13.5" thickBot="1">
      <c r="A22" s="237" t="s">
        <v>66</v>
      </c>
      <c r="B22" s="238">
        <f>SUM(B15:B21)</f>
        <v>69970</v>
      </c>
      <c r="C22" s="238">
        <f>SUM(C15:C21)</f>
        <v>0</v>
      </c>
      <c r="D22" s="238">
        <f>SUM(D15:D21)</f>
        <v>0</v>
      </c>
      <c r="E22" s="239">
        <f>SUM(E15:E21)</f>
        <v>69970</v>
      </c>
    </row>
    <row r="23" spans="1:5" ht="12.75">
      <c r="A23" s="226"/>
      <c r="B23" s="226"/>
      <c r="C23" s="226"/>
      <c r="D23" s="226"/>
      <c r="E23" s="226"/>
    </row>
    <row r="24" spans="1:5" ht="12.75">
      <c r="A24" s="226"/>
      <c r="B24" s="226"/>
      <c r="C24" s="226"/>
      <c r="D24" s="226"/>
      <c r="E24" s="226"/>
    </row>
    <row r="25" spans="1:5" ht="32.25" customHeight="1">
      <c r="A25" s="227" t="s">
        <v>165</v>
      </c>
      <c r="B25" s="780" t="s">
        <v>613</v>
      </c>
      <c r="C25" s="780"/>
      <c r="D25" s="780"/>
      <c r="E25" s="780"/>
    </row>
    <row r="26" spans="1:5" ht="14.25" thickBot="1">
      <c r="A26" s="226"/>
      <c r="B26" s="226"/>
      <c r="C26" s="226"/>
      <c r="D26" s="778" t="s">
        <v>158</v>
      </c>
      <c r="E26" s="778"/>
    </row>
    <row r="27" spans="1:5" ht="13.5" thickBot="1">
      <c r="A27" s="228" t="s">
        <v>157</v>
      </c>
      <c r="B27" s="229" t="s">
        <v>202</v>
      </c>
      <c r="C27" s="229" t="s">
        <v>274</v>
      </c>
      <c r="D27" s="229" t="s">
        <v>5</v>
      </c>
      <c r="E27" s="230" t="s">
        <v>65</v>
      </c>
    </row>
    <row r="28" spans="1:5" ht="12.75">
      <c r="A28" s="231" t="s">
        <v>159</v>
      </c>
      <c r="B28" s="113"/>
      <c r="C28" s="113"/>
      <c r="D28" s="113"/>
      <c r="E28" s="232">
        <f aca="true" t="shared" si="2" ref="E28:E34">SUM(B28:D28)</f>
        <v>0</v>
      </c>
    </row>
    <row r="29" spans="1:5" ht="12.75">
      <c r="A29" s="233" t="s">
        <v>172</v>
      </c>
      <c r="B29" s="114"/>
      <c r="C29" s="114"/>
      <c r="D29" s="114"/>
      <c r="E29" s="234">
        <f t="shared" si="2"/>
        <v>0</v>
      </c>
    </row>
    <row r="30" spans="1:5" ht="12.75">
      <c r="A30" s="235" t="s">
        <v>160</v>
      </c>
      <c r="B30" s="115">
        <v>12940</v>
      </c>
      <c r="C30" s="115">
        <v>3678</v>
      </c>
      <c r="D30" s="115"/>
      <c r="E30" s="236">
        <f t="shared" si="2"/>
        <v>16618</v>
      </c>
    </row>
    <row r="31" spans="1:5" ht="12.75">
      <c r="A31" s="235" t="s">
        <v>173</v>
      </c>
      <c r="B31" s="115"/>
      <c r="C31" s="115"/>
      <c r="D31" s="115"/>
      <c r="E31" s="236">
        <f t="shared" si="2"/>
        <v>0</v>
      </c>
    </row>
    <row r="32" spans="1:5" ht="12.75">
      <c r="A32" s="235" t="s">
        <v>161</v>
      </c>
      <c r="B32" s="115"/>
      <c r="C32" s="115"/>
      <c r="D32" s="115"/>
      <c r="E32" s="236">
        <f t="shared" si="2"/>
        <v>0</v>
      </c>
    </row>
    <row r="33" spans="1:5" ht="12.75">
      <c r="A33" s="235" t="s">
        <v>162</v>
      </c>
      <c r="B33" s="115"/>
      <c r="C33" s="115"/>
      <c r="D33" s="115"/>
      <c r="E33" s="236">
        <f t="shared" si="2"/>
        <v>0</v>
      </c>
    </row>
    <row r="34" spans="1:5" ht="13.5" thickBot="1">
      <c r="A34" s="116"/>
      <c r="B34" s="117"/>
      <c r="C34" s="117"/>
      <c r="D34" s="117"/>
      <c r="E34" s="236">
        <f t="shared" si="2"/>
        <v>0</v>
      </c>
    </row>
    <row r="35" spans="1:5" ht="13.5" thickBot="1">
      <c r="A35" s="237" t="s">
        <v>164</v>
      </c>
      <c r="B35" s="238">
        <f>B28+SUM(B30:B34)</f>
        <v>12940</v>
      </c>
      <c r="C35" s="238">
        <f>C28+SUM(C30:C34)</f>
        <v>3678</v>
      </c>
      <c r="D35" s="238">
        <f>D28+SUM(D30:D34)</f>
        <v>0</v>
      </c>
      <c r="E35" s="239">
        <f>E28+SUM(E30:E34)</f>
        <v>16618</v>
      </c>
    </row>
    <row r="36" spans="1:5" ht="13.5" thickBot="1">
      <c r="A36" s="55"/>
      <c r="B36" s="55"/>
      <c r="C36" s="55"/>
      <c r="D36" s="55"/>
      <c r="E36" s="55"/>
    </row>
    <row r="37" spans="1:5" ht="13.5" thickBot="1">
      <c r="A37" s="228" t="s">
        <v>163</v>
      </c>
      <c r="B37" s="229" t="s">
        <v>202</v>
      </c>
      <c r="C37" s="229" t="s">
        <v>274</v>
      </c>
      <c r="D37" s="229" t="s">
        <v>5</v>
      </c>
      <c r="E37" s="230" t="s">
        <v>65</v>
      </c>
    </row>
    <row r="38" spans="1:5" ht="12.75">
      <c r="A38" s="231" t="s">
        <v>168</v>
      </c>
      <c r="B38" s="113">
        <v>4013</v>
      </c>
      <c r="C38" s="113">
        <v>1834</v>
      </c>
      <c r="D38" s="113"/>
      <c r="E38" s="232">
        <f aca="true" t="shared" si="3" ref="E38:E44">SUM(B38:D38)</f>
        <v>5847</v>
      </c>
    </row>
    <row r="39" spans="1:5" ht="12.75">
      <c r="A39" s="240" t="s">
        <v>169</v>
      </c>
      <c r="B39" s="115">
        <v>4325</v>
      </c>
      <c r="C39" s="115">
        <v>81</v>
      </c>
      <c r="D39" s="115"/>
      <c r="E39" s="236">
        <f t="shared" si="3"/>
        <v>4406</v>
      </c>
    </row>
    <row r="40" spans="1:5" ht="12.75">
      <c r="A40" s="235" t="s">
        <v>170</v>
      </c>
      <c r="B40" s="115">
        <v>3586</v>
      </c>
      <c r="C40" s="115">
        <v>1708</v>
      </c>
      <c r="D40" s="115"/>
      <c r="E40" s="236">
        <f t="shared" si="3"/>
        <v>5294</v>
      </c>
    </row>
    <row r="41" spans="1:5" ht="12.75">
      <c r="A41" s="235" t="s">
        <v>171</v>
      </c>
      <c r="B41" s="115">
        <v>1016</v>
      </c>
      <c r="C41" s="115">
        <v>55</v>
      </c>
      <c r="D41" s="115"/>
      <c r="E41" s="236">
        <f t="shared" si="3"/>
        <v>1071</v>
      </c>
    </row>
    <row r="42" spans="1:5" ht="12.75">
      <c r="A42" s="118"/>
      <c r="B42" s="115"/>
      <c r="C42" s="115"/>
      <c r="D42" s="115"/>
      <c r="E42" s="236">
        <f t="shared" si="3"/>
        <v>0</v>
      </c>
    </row>
    <row r="43" spans="1:5" ht="12.75">
      <c r="A43" s="118"/>
      <c r="B43" s="115"/>
      <c r="C43" s="115"/>
      <c r="D43" s="115"/>
      <c r="E43" s="236">
        <f t="shared" si="3"/>
        <v>0</v>
      </c>
    </row>
    <row r="44" spans="1:5" ht="13.5" thickBot="1">
      <c r="A44" s="116"/>
      <c r="B44" s="117"/>
      <c r="C44" s="117"/>
      <c r="D44" s="117"/>
      <c r="E44" s="236">
        <f t="shared" si="3"/>
        <v>0</v>
      </c>
    </row>
    <row r="45" spans="1:5" ht="13.5" thickBot="1">
      <c r="A45" s="237" t="s">
        <v>66</v>
      </c>
      <c r="B45" s="238">
        <f>SUM(B38:B44)</f>
        <v>12940</v>
      </c>
      <c r="C45" s="238">
        <f>SUM(C38:C44)</f>
        <v>3678</v>
      </c>
      <c r="D45" s="238">
        <f>SUM(D38:D44)</f>
        <v>0</v>
      </c>
      <c r="E45" s="239">
        <f>SUM(E38:E44)</f>
        <v>16618</v>
      </c>
    </row>
    <row r="46" spans="1:5" ht="12.75">
      <c r="A46" s="226"/>
      <c r="B46" s="226"/>
      <c r="C46" s="226"/>
      <c r="D46" s="226"/>
      <c r="E46" s="226"/>
    </row>
    <row r="47" spans="1:5" ht="15.75">
      <c r="A47" s="676" t="s">
        <v>6</v>
      </c>
      <c r="B47" s="676"/>
      <c r="C47" s="676"/>
      <c r="D47" s="676"/>
      <c r="E47" s="676"/>
    </row>
    <row r="48" spans="1:5" ht="13.5" thickBot="1">
      <c r="A48" s="226"/>
      <c r="B48" s="226"/>
      <c r="C48" s="226"/>
      <c r="D48" s="226"/>
      <c r="E48" s="226"/>
    </row>
    <row r="49" spans="1:8" ht="13.5" thickBot="1">
      <c r="A49" s="767" t="s">
        <v>166</v>
      </c>
      <c r="B49" s="768"/>
      <c r="C49" s="769"/>
      <c r="D49" s="666" t="s">
        <v>174</v>
      </c>
      <c r="E49" s="667"/>
      <c r="H49" s="54"/>
    </row>
    <row r="50" spans="1:5" ht="12.75">
      <c r="A50" s="770"/>
      <c r="B50" s="771"/>
      <c r="C50" s="772"/>
      <c r="D50" s="763"/>
      <c r="E50" s="764"/>
    </row>
    <row r="51" spans="1:5" ht="13.5" thickBot="1">
      <c r="A51" s="773"/>
      <c r="B51" s="774"/>
      <c r="C51" s="775"/>
      <c r="D51" s="765"/>
      <c r="E51" s="766"/>
    </row>
    <row r="52" spans="1:5" ht="13.5" thickBot="1">
      <c r="A52" s="760" t="s">
        <v>66</v>
      </c>
      <c r="B52" s="761"/>
      <c r="C52" s="762"/>
      <c r="D52" s="677">
        <f>SUM(D50:E51)</f>
        <v>0</v>
      </c>
      <c r="E52" s="665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8.3. melléklet a ……/2013.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37">
      <selection activeCell="I17" sqref="I17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26"/>
      <c r="B1" s="226"/>
      <c r="C1" s="226"/>
      <c r="D1" s="226"/>
      <c r="E1" s="226"/>
    </row>
    <row r="2" spans="1:5" ht="15.75">
      <c r="A2" s="227" t="s">
        <v>165</v>
      </c>
      <c r="B2" s="777" t="s">
        <v>614</v>
      </c>
      <c r="C2" s="777"/>
      <c r="D2" s="777"/>
      <c r="E2" s="777"/>
    </row>
    <row r="3" spans="1:5" ht="14.25" thickBot="1">
      <c r="A3" s="226"/>
      <c r="B3" s="226"/>
      <c r="C3" s="226"/>
      <c r="D3" s="778" t="s">
        <v>158</v>
      </c>
      <c r="E3" s="778"/>
    </row>
    <row r="4" spans="1:5" ht="15" customHeight="1" thickBot="1">
      <c r="A4" s="228" t="s">
        <v>157</v>
      </c>
      <c r="B4" s="229" t="s">
        <v>202</v>
      </c>
      <c r="C4" s="229" t="s">
        <v>274</v>
      </c>
      <c r="D4" s="229" t="s">
        <v>5</v>
      </c>
      <c r="E4" s="230" t="s">
        <v>65</v>
      </c>
    </row>
    <row r="5" spans="1:5" ht="12.75">
      <c r="A5" s="231" t="s">
        <v>159</v>
      </c>
      <c r="B5" s="113"/>
      <c r="C5" s="113"/>
      <c r="D5" s="113"/>
      <c r="E5" s="232">
        <f aca="true" t="shared" si="0" ref="E5:E11">SUM(B5:D5)</f>
        <v>0</v>
      </c>
    </row>
    <row r="6" spans="1:5" ht="12.75">
      <c r="A6" s="233" t="s">
        <v>172</v>
      </c>
      <c r="B6" s="114"/>
      <c r="C6" s="114"/>
      <c r="D6" s="114"/>
      <c r="E6" s="234">
        <f t="shared" si="0"/>
        <v>0</v>
      </c>
    </row>
    <row r="7" spans="1:5" ht="12.75">
      <c r="A7" s="235" t="s">
        <v>160</v>
      </c>
      <c r="B7" s="115">
        <v>1070</v>
      </c>
      <c r="C7" s="115">
        <v>772</v>
      </c>
      <c r="D7" s="115"/>
      <c r="E7" s="236">
        <f t="shared" si="0"/>
        <v>1842</v>
      </c>
    </row>
    <row r="8" spans="1:5" ht="12.75">
      <c r="A8" s="235" t="s">
        <v>173</v>
      </c>
      <c r="B8" s="115"/>
      <c r="C8" s="115"/>
      <c r="D8" s="115"/>
      <c r="E8" s="236">
        <f t="shared" si="0"/>
        <v>0</v>
      </c>
    </row>
    <row r="9" spans="1:5" ht="12.75">
      <c r="A9" s="235" t="s">
        <v>161</v>
      </c>
      <c r="B9" s="115"/>
      <c r="C9" s="115"/>
      <c r="D9" s="115"/>
      <c r="E9" s="236">
        <f t="shared" si="0"/>
        <v>0</v>
      </c>
    </row>
    <row r="10" spans="1:5" ht="12.75">
      <c r="A10" s="235" t="s">
        <v>162</v>
      </c>
      <c r="B10" s="115"/>
      <c r="C10" s="115"/>
      <c r="D10" s="115"/>
      <c r="E10" s="236">
        <f t="shared" si="0"/>
        <v>0</v>
      </c>
    </row>
    <row r="11" spans="1:5" ht="13.5" thickBot="1">
      <c r="A11" s="116"/>
      <c r="B11" s="117"/>
      <c r="C11" s="117"/>
      <c r="D11" s="117"/>
      <c r="E11" s="236">
        <f t="shared" si="0"/>
        <v>0</v>
      </c>
    </row>
    <row r="12" spans="1:5" ht="13.5" thickBot="1">
      <c r="A12" s="237" t="s">
        <v>164</v>
      </c>
      <c r="B12" s="238">
        <f>B5+SUM(B7:B11)</f>
        <v>1070</v>
      </c>
      <c r="C12" s="238">
        <f>C5+SUM(C7:C11)</f>
        <v>772</v>
      </c>
      <c r="D12" s="238">
        <f>D5+SUM(D7:D11)</f>
        <v>0</v>
      </c>
      <c r="E12" s="239">
        <f>E5+SUM(E7:E11)</f>
        <v>1842</v>
      </c>
    </row>
    <row r="13" spans="1:5" ht="13.5" thickBot="1">
      <c r="A13" s="55"/>
      <c r="B13" s="55"/>
      <c r="C13" s="55"/>
      <c r="D13" s="55"/>
      <c r="E13" s="55"/>
    </row>
    <row r="14" spans="1:5" ht="15" customHeight="1" thickBot="1">
      <c r="A14" s="228" t="s">
        <v>163</v>
      </c>
      <c r="B14" s="229" t="s">
        <v>202</v>
      </c>
      <c r="C14" s="229" t="s">
        <v>274</v>
      </c>
      <c r="D14" s="229" t="s">
        <v>5</v>
      </c>
      <c r="E14" s="230" t="s">
        <v>65</v>
      </c>
    </row>
    <row r="15" spans="1:5" ht="12.75">
      <c r="A15" s="231" t="s">
        <v>168</v>
      </c>
      <c r="B15" s="113">
        <v>360</v>
      </c>
      <c r="C15" s="113"/>
      <c r="D15" s="113"/>
      <c r="E15" s="232">
        <f aca="true" t="shared" si="1" ref="E15:E21">SUM(B15:D15)</f>
        <v>360</v>
      </c>
    </row>
    <row r="16" spans="1:5" ht="12.75">
      <c r="A16" s="240" t="s">
        <v>169</v>
      </c>
      <c r="B16" s="115"/>
      <c r="C16" s="115"/>
      <c r="D16" s="115"/>
      <c r="E16" s="236">
        <f t="shared" si="1"/>
        <v>0</v>
      </c>
    </row>
    <row r="17" spans="1:5" ht="12.75">
      <c r="A17" s="235" t="s">
        <v>170</v>
      </c>
      <c r="B17" s="115">
        <v>666</v>
      </c>
      <c r="C17" s="115">
        <v>735</v>
      </c>
      <c r="D17" s="115"/>
      <c r="E17" s="236">
        <f t="shared" si="1"/>
        <v>1401</v>
      </c>
    </row>
    <row r="18" spans="1:5" ht="12.75">
      <c r="A18" s="235" t="s">
        <v>171</v>
      </c>
      <c r="B18" s="115">
        <v>44</v>
      </c>
      <c r="C18" s="115">
        <v>37</v>
      </c>
      <c r="D18" s="115"/>
      <c r="E18" s="236">
        <f t="shared" si="1"/>
        <v>81</v>
      </c>
    </row>
    <row r="19" spans="1:5" ht="12.75">
      <c r="A19" s="118"/>
      <c r="B19" s="115"/>
      <c r="C19" s="115"/>
      <c r="D19" s="115"/>
      <c r="E19" s="236">
        <f t="shared" si="1"/>
        <v>0</v>
      </c>
    </row>
    <row r="20" spans="1:5" ht="12.75">
      <c r="A20" s="118"/>
      <c r="B20" s="115"/>
      <c r="C20" s="115"/>
      <c r="D20" s="115"/>
      <c r="E20" s="236">
        <f t="shared" si="1"/>
        <v>0</v>
      </c>
    </row>
    <row r="21" spans="1:5" ht="13.5" thickBot="1">
      <c r="A21" s="116"/>
      <c r="B21" s="117"/>
      <c r="C21" s="117"/>
      <c r="D21" s="117"/>
      <c r="E21" s="236">
        <f t="shared" si="1"/>
        <v>0</v>
      </c>
    </row>
    <row r="22" spans="1:5" ht="13.5" thickBot="1">
      <c r="A22" s="237" t="s">
        <v>66</v>
      </c>
      <c r="B22" s="238">
        <f>SUM(B15:B21)</f>
        <v>1070</v>
      </c>
      <c r="C22" s="238">
        <f>SUM(C15:C21)</f>
        <v>772</v>
      </c>
      <c r="D22" s="238">
        <f>SUM(D15:D21)</f>
        <v>0</v>
      </c>
      <c r="E22" s="239">
        <f>SUM(E15:E21)</f>
        <v>1842</v>
      </c>
    </row>
    <row r="23" spans="1:5" ht="12.75">
      <c r="A23" s="226"/>
      <c r="B23" s="226"/>
      <c r="C23" s="226"/>
      <c r="D23" s="226"/>
      <c r="E23" s="226"/>
    </row>
    <row r="24" spans="1:5" ht="12.75">
      <c r="A24" s="226"/>
      <c r="B24" s="226"/>
      <c r="C24" s="226"/>
      <c r="D24" s="226"/>
      <c r="E24" s="226"/>
    </row>
    <row r="25" spans="1:5" ht="15.75">
      <c r="A25" s="227" t="s">
        <v>165</v>
      </c>
      <c r="B25" s="777"/>
      <c r="C25" s="777"/>
      <c r="D25" s="777"/>
      <c r="E25" s="777"/>
    </row>
    <row r="26" spans="1:5" ht="14.25" thickBot="1">
      <c r="A26" s="226"/>
      <c r="B26" s="226"/>
      <c r="C26" s="226"/>
      <c r="D26" s="778" t="s">
        <v>158</v>
      </c>
      <c r="E26" s="778"/>
    </row>
    <row r="27" spans="1:5" ht="13.5" thickBot="1">
      <c r="A27" s="228" t="s">
        <v>157</v>
      </c>
      <c r="B27" s="229" t="s">
        <v>202</v>
      </c>
      <c r="C27" s="229" t="s">
        <v>274</v>
      </c>
      <c r="D27" s="229" t="s">
        <v>5</v>
      </c>
      <c r="E27" s="230" t="s">
        <v>65</v>
      </c>
    </row>
    <row r="28" spans="1:5" ht="12.75">
      <c r="A28" s="231" t="s">
        <v>159</v>
      </c>
      <c r="B28" s="113"/>
      <c r="C28" s="113"/>
      <c r="D28" s="113"/>
      <c r="E28" s="232">
        <f aca="true" t="shared" si="2" ref="E28:E34">SUM(B28:D28)</f>
        <v>0</v>
      </c>
    </row>
    <row r="29" spans="1:5" ht="12.75">
      <c r="A29" s="233" t="s">
        <v>172</v>
      </c>
      <c r="B29" s="114"/>
      <c r="C29" s="114"/>
      <c r="D29" s="114"/>
      <c r="E29" s="234">
        <f t="shared" si="2"/>
        <v>0</v>
      </c>
    </row>
    <row r="30" spans="1:5" ht="12.75">
      <c r="A30" s="235" t="s">
        <v>160</v>
      </c>
      <c r="B30" s="115"/>
      <c r="C30" s="115"/>
      <c r="D30" s="115"/>
      <c r="E30" s="236">
        <f t="shared" si="2"/>
        <v>0</v>
      </c>
    </row>
    <row r="31" spans="1:5" ht="12.75">
      <c r="A31" s="235" t="s">
        <v>173</v>
      </c>
      <c r="B31" s="115"/>
      <c r="C31" s="115"/>
      <c r="D31" s="115"/>
      <c r="E31" s="236">
        <f t="shared" si="2"/>
        <v>0</v>
      </c>
    </row>
    <row r="32" spans="1:5" ht="12.75">
      <c r="A32" s="235" t="s">
        <v>161</v>
      </c>
      <c r="B32" s="115"/>
      <c r="C32" s="115"/>
      <c r="D32" s="115"/>
      <c r="E32" s="236">
        <f t="shared" si="2"/>
        <v>0</v>
      </c>
    </row>
    <row r="33" spans="1:5" ht="12.75">
      <c r="A33" s="235" t="s">
        <v>162</v>
      </c>
      <c r="B33" s="115"/>
      <c r="C33" s="115"/>
      <c r="D33" s="115"/>
      <c r="E33" s="236">
        <f t="shared" si="2"/>
        <v>0</v>
      </c>
    </row>
    <row r="34" spans="1:5" ht="13.5" thickBot="1">
      <c r="A34" s="116"/>
      <c r="B34" s="117"/>
      <c r="C34" s="117"/>
      <c r="D34" s="117"/>
      <c r="E34" s="236">
        <f t="shared" si="2"/>
        <v>0</v>
      </c>
    </row>
    <row r="35" spans="1:5" ht="13.5" thickBot="1">
      <c r="A35" s="237" t="s">
        <v>164</v>
      </c>
      <c r="B35" s="238">
        <f>B28+SUM(B30:B34)</f>
        <v>0</v>
      </c>
      <c r="C35" s="238">
        <f>C28+SUM(C30:C34)</f>
        <v>0</v>
      </c>
      <c r="D35" s="238">
        <f>D28+SUM(D30:D34)</f>
        <v>0</v>
      </c>
      <c r="E35" s="239">
        <f>E28+SUM(E30:E34)</f>
        <v>0</v>
      </c>
    </row>
    <row r="36" spans="1:5" ht="13.5" thickBot="1">
      <c r="A36" s="55"/>
      <c r="B36" s="55"/>
      <c r="C36" s="55"/>
      <c r="D36" s="55"/>
      <c r="E36" s="55"/>
    </row>
    <row r="37" spans="1:5" ht="13.5" thickBot="1">
      <c r="A37" s="228" t="s">
        <v>163</v>
      </c>
      <c r="B37" s="229" t="s">
        <v>202</v>
      </c>
      <c r="C37" s="229" t="s">
        <v>274</v>
      </c>
      <c r="D37" s="229" t="s">
        <v>5</v>
      </c>
      <c r="E37" s="230" t="s">
        <v>65</v>
      </c>
    </row>
    <row r="38" spans="1:5" ht="12.75">
      <c r="A38" s="231" t="s">
        <v>168</v>
      </c>
      <c r="B38" s="113"/>
      <c r="C38" s="113"/>
      <c r="D38" s="113"/>
      <c r="E38" s="232">
        <f aca="true" t="shared" si="3" ref="E38:E44">SUM(B38:D38)</f>
        <v>0</v>
      </c>
    </row>
    <row r="39" spans="1:5" ht="12.75">
      <c r="A39" s="240" t="s">
        <v>169</v>
      </c>
      <c r="B39" s="115"/>
      <c r="C39" s="115"/>
      <c r="D39" s="115"/>
      <c r="E39" s="236">
        <f t="shared" si="3"/>
        <v>0</v>
      </c>
    </row>
    <row r="40" spans="1:5" ht="12.75">
      <c r="A40" s="235" t="s">
        <v>170</v>
      </c>
      <c r="B40" s="115"/>
      <c r="C40" s="115"/>
      <c r="D40" s="115"/>
      <c r="E40" s="236">
        <f t="shared" si="3"/>
        <v>0</v>
      </c>
    </row>
    <row r="41" spans="1:5" ht="12.75">
      <c r="A41" s="235" t="s">
        <v>171</v>
      </c>
      <c r="B41" s="115"/>
      <c r="C41" s="115"/>
      <c r="D41" s="115"/>
      <c r="E41" s="236">
        <f t="shared" si="3"/>
        <v>0</v>
      </c>
    </row>
    <row r="42" spans="1:5" ht="12.75">
      <c r="A42" s="118"/>
      <c r="B42" s="115"/>
      <c r="C42" s="115"/>
      <c r="D42" s="115"/>
      <c r="E42" s="236">
        <f t="shared" si="3"/>
        <v>0</v>
      </c>
    </row>
    <row r="43" spans="1:5" ht="12.75">
      <c r="A43" s="118"/>
      <c r="B43" s="115"/>
      <c r="C43" s="115"/>
      <c r="D43" s="115"/>
      <c r="E43" s="236">
        <f t="shared" si="3"/>
        <v>0</v>
      </c>
    </row>
    <row r="44" spans="1:5" ht="13.5" thickBot="1">
      <c r="A44" s="116"/>
      <c r="B44" s="117"/>
      <c r="C44" s="117"/>
      <c r="D44" s="117"/>
      <c r="E44" s="236">
        <f t="shared" si="3"/>
        <v>0</v>
      </c>
    </row>
    <row r="45" spans="1:5" ht="13.5" thickBot="1">
      <c r="A45" s="237" t="s">
        <v>66</v>
      </c>
      <c r="B45" s="238">
        <f>SUM(B38:B44)</f>
        <v>0</v>
      </c>
      <c r="C45" s="238">
        <f>SUM(C38:C44)</f>
        <v>0</v>
      </c>
      <c r="D45" s="238">
        <f>SUM(D38:D44)</f>
        <v>0</v>
      </c>
      <c r="E45" s="239">
        <f>SUM(E38:E44)</f>
        <v>0</v>
      </c>
    </row>
    <row r="46" spans="1:5" ht="12.75">
      <c r="A46" s="226"/>
      <c r="B46" s="226"/>
      <c r="C46" s="226"/>
      <c r="D46" s="226"/>
      <c r="E46" s="226"/>
    </row>
    <row r="47" spans="1:5" ht="15.75">
      <c r="A47" s="676" t="s">
        <v>6</v>
      </c>
      <c r="B47" s="676"/>
      <c r="C47" s="676"/>
      <c r="D47" s="676"/>
      <c r="E47" s="676"/>
    </row>
    <row r="48" spans="1:5" ht="13.5" thickBot="1">
      <c r="A48" s="226"/>
      <c r="B48" s="226"/>
      <c r="C48" s="226"/>
      <c r="D48" s="226"/>
      <c r="E48" s="226"/>
    </row>
    <row r="49" spans="1:8" ht="13.5" thickBot="1">
      <c r="A49" s="767" t="s">
        <v>166</v>
      </c>
      <c r="B49" s="768"/>
      <c r="C49" s="769"/>
      <c r="D49" s="666" t="s">
        <v>174</v>
      </c>
      <c r="E49" s="667"/>
      <c r="H49" s="54"/>
    </row>
    <row r="50" spans="1:5" ht="12.75">
      <c r="A50" s="770"/>
      <c r="B50" s="771"/>
      <c r="C50" s="772"/>
      <c r="D50" s="763"/>
      <c r="E50" s="764"/>
    </row>
    <row r="51" spans="1:5" ht="13.5" thickBot="1">
      <c r="A51" s="773"/>
      <c r="B51" s="774"/>
      <c r="C51" s="775"/>
      <c r="D51" s="765"/>
      <c r="E51" s="766"/>
    </row>
    <row r="52" spans="1:5" ht="13.5" thickBot="1">
      <c r="A52" s="760" t="s">
        <v>66</v>
      </c>
      <c r="B52" s="761"/>
      <c r="C52" s="762"/>
      <c r="D52" s="677">
        <f>SUM(D50:E51)</f>
        <v>0</v>
      </c>
      <c r="E52" s="665"/>
    </row>
  </sheetData>
  <sheetProtection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8.4. melléklet a ……/2013. (….)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28">
      <selection activeCell="H15" sqref="H15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26"/>
      <c r="B1" s="226"/>
      <c r="C1" s="226"/>
      <c r="D1" s="226"/>
      <c r="E1" s="226"/>
    </row>
    <row r="2" spans="1:5" ht="27.75" customHeight="1">
      <c r="A2" s="227" t="s">
        <v>165</v>
      </c>
      <c r="B2" s="780" t="s">
        <v>615</v>
      </c>
      <c r="C2" s="780"/>
      <c r="D2" s="780"/>
      <c r="E2" s="780"/>
    </row>
    <row r="3" spans="1:5" ht="14.25" thickBot="1">
      <c r="A3" s="226"/>
      <c r="B3" s="226"/>
      <c r="C3" s="226"/>
      <c r="D3" s="778" t="s">
        <v>158</v>
      </c>
      <c r="E3" s="778"/>
    </row>
    <row r="4" spans="1:5" ht="15" customHeight="1" thickBot="1">
      <c r="A4" s="228" t="s">
        <v>157</v>
      </c>
      <c r="B4" s="229" t="s">
        <v>202</v>
      </c>
      <c r="C4" s="229" t="s">
        <v>274</v>
      </c>
      <c r="D4" s="229" t="s">
        <v>5</v>
      </c>
      <c r="E4" s="230" t="s">
        <v>65</v>
      </c>
    </row>
    <row r="5" spans="1:5" ht="12.75">
      <c r="A5" s="231" t="s">
        <v>159</v>
      </c>
      <c r="B5" s="113"/>
      <c r="C5" s="113"/>
      <c r="D5" s="113"/>
      <c r="E5" s="232">
        <f aca="true" t="shared" si="0" ref="E5:E11">SUM(B5:D5)</f>
        <v>0</v>
      </c>
    </row>
    <row r="6" spans="1:5" ht="12.75">
      <c r="A6" s="233" t="s">
        <v>172</v>
      </c>
      <c r="B6" s="114"/>
      <c r="C6" s="114"/>
      <c r="D6" s="114"/>
      <c r="E6" s="234">
        <f t="shared" si="0"/>
        <v>0</v>
      </c>
    </row>
    <row r="7" spans="1:5" ht="12.75">
      <c r="A7" s="235" t="s">
        <v>160</v>
      </c>
      <c r="B7" s="115">
        <v>1276</v>
      </c>
      <c r="C7" s="115"/>
      <c r="D7" s="115"/>
      <c r="E7" s="236">
        <f t="shared" si="0"/>
        <v>1276</v>
      </c>
    </row>
    <row r="8" spans="1:5" ht="12.75">
      <c r="A8" s="235" t="s">
        <v>173</v>
      </c>
      <c r="B8" s="115"/>
      <c r="C8" s="115"/>
      <c r="D8" s="115"/>
      <c r="E8" s="236">
        <f t="shared" si="0"/>
        <v>0</v>
      </c>
    </row>
    <row r="9" spans="1:5" ht="12.75">
      <c r="A9" s="235" t="s">
        <v>161</v>
      </c>
      <c r="B9" s="115"/>
      <c r="C9" s="115"/>
      <c r="D9" s="115"/>
      <c r="E9" s="236">
        <f t="shared" si="0"/>
        <v>0</v>
      </c>
    </row>
    <row r="10" spans="1:5" ht="12.75">
      <c r="A10" s="235" t="s">
        <v>162</v>
      </c>
      <c r="B10" s="115"/>
      <c r="C10" s="115"/>
      <c r="D10" s="115"/>
      <c r="E10" s="236">
        <f t="shared" si="0"/>
        <v>0</v>
      </c>
    </row>
    <row r="11" spans="1:5" ht="13.5" thickBot="1">
      <c r="A11" s="116"/>
      <c r="B11" s="117"/>
      <c r="C11" s="117"/>
      <c r="D11" s="117"/>
      <c r="E11" s="236">
        <f t="shared" si="0"/>
        <v>0</v>
      </c>
    </row>
    <row r="12" spans="1:5" ht="13.5" thickBot="1">
      <c r="A12" s="237" t="s">
        <v>164</v>
      </c>
      <c r="B12" s="238">
        <f>B5+SUM(B7:B11)</f>
        <v>1276</v>
      </c>
      <c r="C12" s="238">
        <f>C5+SUM(C7:C11)</f>
        <v>0</v>
      </c>
      <c r="D12" s="238">
        <f>D5+SUM(D7:D11)</f>
        <v>0</v>
      </c>
      <c r="E12" s="239">
        <f>E5+SUM(E7:E11)</f>
        <v>1276</v>
      </c>
    </row>
    <row r="13" spans="1:5" ht="13.5" thickBot="1">
      <c r="A13" s="55"/>
      <c r="B13" s="55"/>
      <c r="C13" s="55"/>
      <c r="D13" s="55"/>
      <c r="E13" s="55"/>
    </row>
    <row r="14" spans="1:5" ht="15" customHeight="1" thickBot="1">
      <c r="A14" s="228" t="s">
        <v>163</v>
      </c>
      <c r="B14" s="229" t="s">
        <v>202</v>
      </c>
      <c r="C14" s="229" t="s">
        <v>274</v>
      </c>
      <c r="D14" s="229" t="s">
        <v>5</v>
      </c>
      <c r="E14" s="230" t="s">
        <v>65</v>
      </c>
    </row>
    <row r="15" spans="1:5" ht="12.75">
      <c r="A15" s="231" t="s">
        <v>168</v>
      </c>
      <c r="B15" s="113">
        <v>50</v>
      </c>
      <c r="C15" s="113"/>
      <c r="D15" s="113"/>
      <c r="E15" s="232">
        <f aca="true" t="shared" si="1" ref="E15:E21">SUM(B15:D15)</f>
        <v>50</v>
      </c>
    </row>
    <row r="16" spans="1:5" ht="12.75">
      <c r="A16" s="240" t="s">
        <v>169</v>
      </c>
      <c r="B16" s="115"/>
      <c r="C16" s="115"/>
      <c r="D16" s="115"/>
      <c r="E16" s="236">
        <f t="shared" si="1"/>
        <v>0</v>
      </c>
    </row>
    <row r="17" spans="1:5" ht="12.75">
      <c r="A17" s="235" t="s">
        <v>170</v>
      </c>
      <c r="B17" s="115">
        <v>968</v>
      </c>
      <c r="C17" s="115"/>
      <c r="D17" s="115"/>
      <c r="E17" s="236">
        <f t="shared" si="1"/>
        <v>968</v>
      </c>
    </row>
    <row r="18" spans="1:5" ht="12.75">
      <c r="A18" s="235" t="s">
        <v>171</v>
      </c>
      <c r="B18" s="115">
        <v>18</v>
      </c>
      <c r="C18" s="115"/>
      <c r="D18" s="115"/>
      <c r="E18" s="236">
        <f t="shared" si="1"/>
        <v>18</v>
      </c>
    </row>
    <row r="19" spans="1:5" ht="12.75">
      <c r="A19" s="118"/>
      <c r="B19" s="115"/>
      <c r="C19" s="115"/>
      <c r="D19" s="115"/>
      <c r="E19" s="236">
        <f t="shared" si="1"/>
        <v>0</v>
      </c>
    </row>
    <row r="20" spans="1:5" ht="12.75">
      <c r="A20" s="118"/>
      <c r="B20" s="115"/>
      <c r="C20" s="115"/>
      <c r="D20" s="115"/>
      <c r="E20" s="236">
        <f t="shared" si="1"/>
        <v>0</v>
      </c>
    </row>
    <row r="21" spans="1:5" ht="13.5" thickBot="1">
      <c r="A21" s="116"/>
      <c r="B21" s="117"/>
      <c r="C21" s="117"/>
      <c r="D21" s="117"/>
      <c r="E21" s="236">
        <f t="shared" si="1"/>
        <v>0</v>
      </c>
    </row>
    <row r="22" spans="1:5" ht="13.5" thickBot="1">
      <c r="A22" s="237" t="s">
        <v>66</v>
      </c>
      <c r="B22" s="238">
        <f>SUM(B15:B21)</f>
        <v>1036</v>
      </c>
      <c r="C22" s="238">
        <f>SUM(C15:C21)</f>
        <v>0</v>
      </c>
      <c r="D22" s="238">
        <f>SUM(D15:D21)</f>
        <v>0</v>
      </c>
      <c r="E22" s="239">
        <f>SUM(E15:E21)</f>
        <v>1036</v>
      </c>
    </row>
    <row r="23" spans="1:5" ht="12.75">
      <c r="A23" s="226"/>
      <c r="B23" s="226"/>
      <c r="C23" s="226"/>
      <c r="D23" s="226"/>
      <c r="E23" s="226"/>
    </row>
    <row r="24" spans="1:5" ht="12.75">
      <c r="A24" s="226"/>
      <c r="B24" s="226"/>
      <c r="C24" s="226"/>
      <c r="D24" s="226"/>
      <c r="E24" s="226"/>
    </row>
    <row r="25" spans="1:5" ht="15.75">
      <c r="A25" s="227" t="s">
        <v>165</v>
      </c>
      <c r="B25" s="777" t="s">
        <v>616</v>
      </c>
      <c r="C25" s="777"/>
      <c r="D25" s="777"/>
      <c r="E25" s="777"/>
    </row>
    <row r="26" spans="1:5" ht="14.25" thickBot="1">
      <c r="A26" s="226"/>
      <c r="B26" s="226"/>
      <c r="C26" s="226"/>
      <c r="D26" s="778" t="s">
        <v>158</v>
      </c>
      <c r="E26" s="778"/>
    </row>
    <row r="27" spans="1:5" ht="13.5" thickBot="1">
      <c r="A27" s="228" t="s">
        <v>157</v>
      </c>
      <c r="B27" s="229" t="s">
        <v>202</v>
      </c>
      <c r="C27" s="229" t="s">
        <v>274</v>
      </c>
      <c r="D27" s="229" t="s">
        <v>5</v>
      </c>
      <c r="E27" s="230" t="s">
        <v>65</v>
      </c>
    </row>
    <row r="28" spans="1:5" ht="12.75">
      <c r="A28" s="231" t="s">
        <v>159</v>
      </c>
      <c r="B28" s="113">
        <v>239</v>
      </c>
      <c r="C28" s="113"/>
      <c r="D28" s="113"/>
      <c r="E28" s="232">
        <f aca="true" t="shared" si="2" ref="E28:E34">SUM(B28:D28)</f>
        <v>239</v>
      </c>
    </row>
    <row r="29" spans="1:5" ht="12.75">
      <c r="A29" s="233" t="s">
        <v>172</v>
      </c>
      <c r="B29" s="114"/>
      <c r="C29" s="114"/>
      <c r="D29" s="114"/>
      <c r="E29" s="234">
        <f t="shared" si="2"/>
        <v>0</v>
      </c>
    </row>
    <row r="30" spans="1:5" ht="12.75">
      <c r="A30" s="235" t="s">
        <v>160</v>
      </c>
      <c r="B30" s="115">
        <v>809</v>
      </c>
      <c r="C30" s="115"/>
      <c r="D30" s="115"/>
      <c r="E30" s="236">
        <f t="shared" si="2"/>
        <v>809</v>
      </c>
    </row>
    <row r="31" spans="1:5" ht="12.75">
      <c r="A31" s="235" t="s">
        <v>173</v>
      </c>
      <c r="B31" s="115"/>
      <c r="C31" s="115"/>
      <c r="D31" s="115"/>
      <c r="E31" s="236">
        <f t="shared" si="2"/>
        <v>0</v>
      </c>
    </row>
    <row r="32" spans="1:5" ht="12.75">
      <c r="A32" s="235" t="s">
        <v>161</v>
      </c>
      <c r="B32" s="115"/>
      <c r="C32" s="115"/>
      <c r="D32" s="115"/>
      <c r="E32" s="236">
        <f t="shared" si="2"/>
        <v>0</v>
      </c>
    </row>
    <row r="33" spans="1:5" ht="12.75">
      <c r="A33" s="235" t="s">
        <v>162</v>
      </c>
      <c r="B33" s="115"/>
      <c r="C33" s="115"/>
      <c r="D33" s="115"/>
      <c r="E33" s="236">
        <f t="shared" si="2"/>
        <v>0</v>
      </c>
    </row>
    <row r="34" spans="1:5" ht="13.5" thickBot="1">
      <c r="A34" s="116"/>
      <c r="B34" s="117"/>
      <c r="C34" s="117"/>
      <c r="D34" s="117"/>
      <c r="E34" s="236">
        <f t="shared" si="2"/>
        <v>0</v>
      </c>
    </row>
    <row r="35" spans="1:5" ht="13.5" thickBot="1">
      <c r="A35" s="237" t="s">
        <v>164</v>
      </c>
      <c r="B35" s="238">
        <f>B28+SUM(B30:B34)</f>
        <v>1048</v>
      </c>
      <c r="C35" s="238">
        <f>C28+SUM(C30:C34)</f>
        <v>0</v>
      </c>
      <c r="D35" s="238">
        <f>D28+SUM(D30:D34)</f>
        <v>0</v>
      </c>
      <c r="E35" s="239">
        <f>E28+SUM(E30:E34)</f>
        <v>1048</v>
      </c>
    </row>
    <row r="36" spans="1:5" ht="13.5" thickBot="1">
      <c r="A36" s="55"/>
      <c r="B36" s="55"/>
      <c r="C36" s="55"/>
      <c r="D36" s="55"/>
      <c r="E36" s="55"/>
    </row>
    <row r="37" spans="1:5" ht="13.5" thickBot="1">
      <c r="A37" s="228" t="s">
        <v>163</v>
      </c>
      <c r="B37" s="229" t="s">
        <v>202</v>
      </c>
      <c r="C37" s="229" t="s">
        <v>274</v>
      </c>
      <c r="D37" s="229" t="s">
        <v>5</v>
      </c>
      <c r="E37" s="230" t="s">
        <v>65</v>
      </c>
    </row>
    <row r="38" spans="1:5" ht="12.75">
      <c r="A38" s="231" t="s">
        <v>168</v>
      </c>
      <c r="B38" s="113">
        <v>50</v>
      </c>
      <c r="C38" s="113"/>
      <c r="D38" s="113"/>
      <c r="E38" s="232">
        <f aca="true" t="shared" si="3" ref="E38:E44">SUM(B38:D38)</f>
        <v>50</v>
      </c>
    </row>
    <row r="39" spans="1:5" ht="12.75">
      <c r="A39" s="240" t="s">
        <v>169</v>
      </c>
      <c r="B39" s="115"/>
      <c r="C39" s="115"/>
      <c r="D39" s="115"/>
      <c r="E39" s="236">
        <f t="shared" si="3"/>
        <v>0</v>
      </c>
    </row>
    <row r="40" spans="1:5" ht="12.75">
      <c r="A40" s="235" t="s">
        <v>170</v>
      </c>
      <c r="B40" s="115">
        <v>998</v>
      </c>
      <c r="C40" s="115"/>
      <c r="D40" s="115"/>
      <c r="E40" s="236">
        <f t="shared" si="3"/>
        <v>998</v>
      </c>
    </row>
    <row r="41" spans="1:5" ht="12.75">
      <c r="A41" s="235" t="s">
        <v>171</v>
      </c>
      <c r="B41" s="115"/>
      <c r="C41" s="115"/>
      <c r="D41" s="115"/>
      <c r="E41" s="236">
        <f t="shared" si="3"/>
        <v>0</v>
      </c>
    </row>
    <row r="42" spans="1:5" ht="12.75">
      <c r="A42" s="118"/>
      <c r="B42" s="115"/>
      <c r="C42" s="115"/>
      <c r="D42" s="115"/>
      <c r="E42" s="236">
        <f t="shared" si="3"/>
        <v>0</v>
      </c>
    </row>
    <row r="43" spans="1:5" ht="12.75">
      <c r="A43" s="118"/>
      <c r="B43" s="115"/>
      <c r="C43" s="115"/>
      <c r="D43" s="115"/>
      <c r="E43" s="236">
        <f t="shared" si="3"/>
        <v>0</v>
      </c>
    </row>
    <row r="44" spans="1:5" ht="13.5" thickBot="1">
      <c r="A44" s="116"/>
      <c r="B44" s="117"/>
      <c r="C44" s="117"/>
      <c r="D44" s="117"/>
      <c r="E44" s="236">
        <f t="shared" si="3"/>
        <v>0</v>
      </c>
    </row>
    <row r="45" spans="1:5" ht="13.5" thickBot="1">
      <c r="A45" s="237" t="s">
        <v>66</v>
      </c>
      <c r="B45" s="238">
        <f>SUM(B38:B44)</f>
        <v>1048</v>
      </c>
      <c r="C45" s="238">
        <f>SUM(C38:C44)</f>
        <v>0</v>
      </c>
      <c r="D45" s="238">
        <f>SUM(D38:D44)</f>
        <v>0</v>
      </c>
      <c r="E45" s="239">
        <f>SUM(E38:E44)</f>
        <v>1048</v>
      </c>
    </row>
    <row r="46" spans="1:5" ht="12.75">
      <c r="A46" s="226"/>
      <c r="B46" s="226"/>
      <c r="C46" s="226"/>
      <c r="D46" s="226"/>
      <c r="E46" s="226"/>
    </row>
    <row r="47" spans="1:5" ht="15.75">
      <c r="A47" s="676" t="s">
        <v>6</v>
      </c>
      <c r="B47" s="676"/>
      <c r="C47" s="676"/>
      <c r="D47" s="676"/>
      <c r="E47" s="676"/>
    </row>
    <row r="48" spans="1:5" ht="13.5" thickBot="1">
      <c r="A48" s="226"/>
      <c r="B48" s="226"/>
      <c r="C48" s="226"/>
      <c r="D48" s="226"/>
      <c r="E48" s="226"/>
    </row>
    <row r="49" spans="1:8" ht="13.5" thickBot="1">
      <c r="A49" s="767" t="s">
        <v>166</v>
      </c>
      <c r="B49" s="768"/>
      <c r="C49" s="769"/>
      <c r="D49" s="666" t="s">
        <v>174</v>
      </c>
      <c r="E49" s="667"/>
      <c r="H49" s="54"/>
    </row>
    <row r="50" spans="1:5" ht="12.75">
      <c r="A50" s="770"/>
      <c r="B50" s="771"/>
      <c r="C50" s="772"/>
      <c r="D50" s="763"/>
      <c r="E50" s="764"/>
    </row>
    <row r="51" spans="1:5" ht="13.5" thickBot="1">
      <c r="A51" s="773"/>
      <c r="B51" s="774"/>
      <c r="C51" s="775"/>
      <c r="D51" s="765"/>
      <c r="E51" s="766"/>
    </row>
    <row r="52" spans="1:5" ht="13.5" thickBot="1">
      <c r="A52" s="760" t="s">
        <v>66</v>
      </c>
      <c r="B52" s="761"/>
      <c r="C52" s="762"/>
      <c r="D52" s="677">
        <f>SUM(D50:E51)</f>
        <v>0</v>
      </c>
      <c r="E52" s="665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8.5. melléklet a ……/2013. (….)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28">
      <selection activeCell="H26" sqref="H26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26"/>
      <c r="B1" s="226"/>
      <c r="C1" s="226"/>
      <c r="D1" s="226"/>
      <c r="E1" s="226"/>
    </row>
    <row r="2" spans="1:5" ht="29.25" customHeight="1">
      <c r="A2" s="227" t="s">
        <v>165</v>
      </c>
      <c r="B2" s="780" t="s">
        <v>617</v>
      </c>
      <c r="C2" s="780"/>
      <c r="D2" s="780"/>
      <c r="E2" s="780"/>
    </row>
    <row r="3" spans="1:5" ht="14.25" thickBot="1">
      <c r="A3" s="226"/>
      <c r="B3" s="226"/>
      <c r="C3" s="226"/>
      <c r="D3" s="778" t="s">
        <v>158</v>
      </c>
      <c r="E3" s="778"/>
    </row>
    <row r="4" spans="1:5" ht="15" customHeight="1" thickBot="1">
      <c r="A4" s="228" t="s">
        <v>157</v>
      </c>
      <c r="B4" s="229" t="s">
        <v>202</v>
      </c>
      <c r="C4" s="229" t="s">
        <v>274</v>
      </c>
      <c r="D4" s="229" t="s">
        <v>5</v>
      </c>
      <c r="E4" s="230" t="s">
        <v>65</v>
      </c>
    </row>
    <row r="5" spans="1:5" ht="12.75">
      <c r="A5" s="231" t="s">
        <v>159</v>
      </c>
      <c r="B5" s="113"/>
      <c r="C5" s="113"/>
      <c r="D5" s="113"/>
      <c r="E5" s="232">
        <f aca="true" t="shared" si="0" ref="E5:E11">SUM(B5:D5)</f>
        <v>0</v>
      </c>
    </row>
    <row r="6" spans="1:5" ht="12.75">
      <c r="A6" s="233" t="s">
        <v>172</v>
      </c>
      <c r="B6" s="114"/>
      <c r="C6" s="114"/>
      <c r="D6" s="114"/>
      <c r="E6" s="234">
        <f t="shared" si="0"/>
        <v>0</v>
      </c>
    </row>
    <row r="7" spans="1:5" ht="12.75">
      <c r="A7" s="235" t="s">
        <v>160</v>
      </c>
      <c r="B7" s="115">
        <v>1276</v>
      </c>
      <c r="C7" s="115"/>
      <c r="D7" s="115"/>
      <c r="E7" s="236">
        <f t="shared" si="0"/>
        <v>1276</v>
      </c>
    </row>
    <row r="8" spans="1:5" ht="12.75">
      <c r="A8" s="235" t="s">
        <v>173</v>
      </c>
      <c r="B8" s="115"/>
      <c r="C8" s="115"/>
      <c r="D8" s="115"/>
      <c r="E8" s="236">
        <f t="shared" si="0"/>
        <v>0</v>
      </c>
    </row>
    <row r="9" spans="1:5" ht="12.75">
      <c r="A9" s="235" t="s">
        <v>161</v>
      </c>
      <c r="B9" s="115"/>
      <c r="C9" s="115"/>
      <c r="D9" s="115"/>
      <c r="E9" s="236">
        <f t="shared" si="0"/>
        <v>0</v>
      </c>
    </row>
    <row r="10" spans="1:5" ht="12.75">
      <c r="A10" s="235" t="s">
        <v>162</v>
      </c>
      <c r="B10" s="115"/>
      <c r="C10" s="115"/>
      <c r="D10" s="115"/>
      <c r="E10" s="236">
        <f t="shared" si="0"/>
        <v>0</v>
      </c>
    </row>
    <row r="11" spans="1:5" ht="13.5" thickBot="1">
      <c r="A11" s="116"/>
      <c r="B11" s="117"/>
      <c r="C11" s="117"/>
      <c r="D11" s="117"/>
      <c r="E11" s="236">
        <f t="shared" si="0"/>
        <v>0</v>
      </c>
    </row>
    <row r="12" spans="1:5" ht="13.5" thickBot="1">
      <c r="A12" s="237" t="s">
        <v>164</v>
      </c>
      <c r="B12" s="238">
        <f>B5+SUM(B7:B11)</f>
        <v>1276</v>
      </c>
      <c r="C12" s="238">
        <f>C5+SUM(C7:C11)</f>
        <v>0</v>
      </c>
      <c r="D12" s="238">
        <f>D5+SUM(D7:D11)</f>
        <v>0</v>
      </c>
      <c r="E12" s="239">
        <f>E5+SUM(E7:E11)</f>
        <v>1276</v>
      </c>
    </row>
    <row r="13" spans="1:5" ht="13.5" thickBot="1">
      <c r="A13" s="55"/>
      <c r="B13" s="55"/>
      <c r="C13" s="55"/>
      <c r="D13" s="55"/>
      <c r="E13" s="55"/>
    </row>
    <row r="14" spans="1:5" ht="15" customHeight="1" thickBot="1">
      <c r="A14" s="228" t="s">
        <v>163</v>
      </c>
      <c r="B14" s="229" t="s">
        <v>202</v>
      </c>
      <c r="C14" s="229" t="s">
        <v>274</v>
      </c>
      <c r="D14" s="229" t="s">
        <v>5</v>
      </c>
      <c r="E14" s="230" t="s">
        <v>65</v>
      </c>
    </row>
    <row r="15" spans="1:5" ht="12.75">
      <c r="A15" s="231" t="s">
        <v>168</v>
      </c>
      <c r="B15" s="113">
        <v>50</v>
      </c>
      <c r="C15" s="113"/>
      <c r="D15" s="113"/>
      <c r="E15" s="232">
        <f aca="true" t="shared" si="1" ref="E15:E20">SUM(B15:D15)</f>
        <v>50</v>
      </c>
    </row>
    <row r="16" spans="1:5" ht="12.75">
      <c r="A16" s="240" t="s">
        <v>169</v>
      </c>
      <c r="B16" s="115"/>
      <c r="C16" s="115"/>
      <c r="D16" s="115"/>
      <c r="E16" s="236">
        <f t="shared" si="1"/>
        <v>0</v>
      </c>
    </row>
    <row r="17" spans="1:5" ht="12.75">
      <c r="A17" s="235" t="s">
        <v>170</v>
      </c>
      <c r="B17" s="115">
        <v>1003</v>
      </c>
      <c r="C17" s="115"/>
      <c r="D17" s="115"/>
      <c r="E17" s="236">
        <f t="shared" si="1"/>
        <v>1003</v>
      </c>
    </row>
    <row r="18" spans="1:5" ht="12.75">
      <c r="A18" s="235" t="s">
        <v>171</v>
      </c>
      <c r="B18" s="115"/>
      <c r="C18" s="115"/>
      <c r="D18" s="115"/>
      <c r="E18" s="236">
        <f t="shared" si="1"/>
        <v>0</v>
      </c>
    </row>
    <row r="19" spans="1:5" ht="12.75">
      <c r="A19" s="118"/>
      <c r="B19" s="115"/>
      <c r="C19" s="115"/>
      <c r="D19" s="115"/>
      <c r="E19" s="236">
        <f t="shared" si="1"/>
        <v>0</v>
      </c>
    </row>
    <row r="20" spans="1:5" ht="13.5" thickBot="1">
      <c r="A20" s="116"/>
      <c r="B20" s="117"/>
      <c r="C20" s="117"/>
      <c r="D20" s="117"/>
      <c r="E20" s="236">
        <f t="shared" si="1"/>
        <v>0</v>
      </c>
    </row>
    <row r="21" spans="1:5" ht="13.5" thickBot="1">
      <c r="A21" s="237" t="s">
        <v>66</v>
      </c>
      <c r="B21" s="238">
        <f>SUM(B15:B20)</f>
        <v>1053</v>
      </c>
      <c r="C21" s="238">
        <f>SUM(C15:C20)</f>
        <v>0</v>
      </c>
      <c r="D21" s="238">
        <f>SUM(D15:D20)</f>
        <v>0</v>
      </c>
      <c r="E21" s="239">
        <f>SUM(E15:E20)</f>
        <v>1053</v>
      </c>
    </row>
    <row r="22" spans="1:5" ht="12.75">
      <c r="A22" s="226"/>
      <c r="B22" s="226"/>
      <c r="C22" s="226"/>
      <c r="D22" s="226"/>
      <c r="E22" s="226"/>
    </row>
    <row r="23" spans="1:5" ht="12.75">
      <c r="A23" s="226"/>
      <c r="B23" s="226"/>
      <c r="C23" s="226"/>
      <c r="D23" s="226"/>
      <c r="E23" s="226"/>
    </row>
    <row r="24" spans="1:5" ht="25.5" customHeight="1">
      <c r="A24" s="227" t="s">
        <v>165</v>
      </c>
      <c r="B24" s="781" t="s">
        <v>618</v>
      </c>
      <c r="C24" s="781"/>
      <c r="D24" s="781"/>
      <c r="E24" s="781"/>
    </row>
    <row r="25" spans="1:5" ht="14.25" thickBot="1">
      <c r="A25" s="226"/>
      <c r="B25" s="226"/>
      <c r="C25" s="226"/>
      <c r="D25" s="778" t="s">
        <v>158</v>
      </c>
      <c r="E25" s="778"/>
    </row>
    <row r="26" spans="1:5" ht="13.5" thickBot="1">
      <c r="A26" s="228" t="s">
        <v>157</v>
      </c>
      <c r="B26" s="229" t="s">
        <v>202</v>
      </c>
      <c r="C26" s="229" t="s">
        <v>274</v>
      </c>
      <c r="D26" s="229" t="s">
        <v>5</v>
      </c>
      <c r="E26" s="230" t="s">
        <v>65</v>
      </c>
    </row>
    <row r="27" spans="1:5" ht="12.75">
      <c r="A27" s="231" t="s">
        <v>159</v>
      </c>
      <c r="B27" s="113"/>
      <c r="C27" s="113"/>
      <c r="D27" s="113"/>
      <c r="E27" s="232">
        <f aca="true" t="shared" si="2" ref="E27:E33">SUM(B27:D27)</f>
        <v>0</v>
      </c>
    </row>
    <row r="28" spans="1:5" ht="12.75">
      <c r="A28" s="233" t="s">
        <v>172</v>
      </c>
      <c r="B28" s="114"/>
      <c r="C28" s="114"/>
      <c r="D28" s="114"/>
      <c r="E28" s="234">
        <f t="shared" si="2"/>
        <v>0</v>
      </c>
    </row>
    <row r="29" spans="1:5" ht="12.75">
      <c r="A29" s="235" t="s">
        <v>160</v>
      </c>
      <c r="B29" s="115">
        <v>1232</v>
      </c>
      <c r="C29" s="115"/>
      <c r="D29" s="115"/>
      <c r="E29" s="236">
        <f t="shared" si="2"/>
        <v>1232</v>
      </c>
    </row>
    <row r="30" spans="1:5" ht="12.75">
      <c r="A30" s="235" t="s">
        <v>173</v>
      </c>
      <c r="B30" s="115"/>
      <c r="C30" s="115"/>
      <c r="D30" s="115"/>
      <c r="E30" s="236">
        <f t="shared" si="2"/>
        <v>0</v>
      </c>
    </row>
    <row r="31" spans="1:5" ht="12.75">
      <c r="A31" s="235" t="s">
        <v>161</v>
      </c>
      <c r="B31" s="115"/>
      <c r="C31" s="115"/>
      <c r="D31" s="115"/>
      <c r="E31" s="236">
        <f t="shared" si="2"/>
        <v>0</v>
      </c>
    </row>
    <row r="32" spans="1:5" ht="12.75">
      <c r="A32" s="235" t="s">
        <v>162</v>
      </c>
      <c r="B32" s="115"/>
      <c r="C32" s="115"/>
      <c r="D32" s="115"/>
      <c r="E32" s="236">
        <f t="shared" si="2"/>
        <v>0</v>
      </c>
    </row>
    <row r="33" spans="1:5" ht="13.5" thickBot="1">
      <c r="A33" s="116"/>
      <c r="B33" s="117"/>
      <c r="C33" s="117"/>
      <c r="D33" s="117"/>
      <c r="E33" s="236">
        <f t="shared" si="2"/>
        <v>0</v>
      </c>
    </row>
    <row r="34" spans="1:5" ht="13.5" thickBot="1">
      <c r="A34" s="237" t="s">
        <v>164</v>
      </c>
      <c r="B34" s="238">
        <f>B27+SUM(B29:B33)</f>
        <v>1232</v>
      </c>
      <c r="C34" s="238">
        <f>C27+SUM(C29:C33)</f>
        <v>0</v>
      </c>
      <c r="D34" s="238">
        <f>D27+SUM(D29:D33)</f>
        <v>0</v>
      </c>
      <c r="E34" s="239">
        <f>E27+SUM(E29:E33)</f>
        <v>1232</v>
      </c>
    </row>
    <row r="35" spans="1:5" ht="13.5" thickBot="1">
      <c r="A35" s="55"/>
      <c r="B35" s="55"/>
      <c r="C35" s="55"/>
      <c r="D35" s="55"/>
      <c r="E35" s="55"/>
    </row>
    <row r="36" spans="1:5" ht="13.5" thickBot="1">
      <c r="A36" s="228" t="s">
        <v>163</v>
      </c>
      <c r="B36" s="229" t="s">
        <v>202</v>
      </c>
      <c r="C36" s="229" t="s">
        <v>274</v>
      </c>
      <c r="D36" s="229" t="s">
        <v>5</v>
      </c>
      <c r="E36" s="230" t="s">
        <v>65</v>
      </c>
    </row>
    <row r="37" spans="1:5" ht="12.75">
      <c r="A37" s="231" t="s">
        <v>168</v>
      </c>
      <c r="B37" s="113">
        <v>50</v>
      </c>
      <c r="C37" s="113"/>
      <c r="D37" s="113"/>
      <c r="E37" s="232">
        <f aca="true" t="shared" si="3" ref="E37:E43">SUM(B37:D37)</f>
        <v>50</v>
      </c>
    </row>
    <row r="38" spans="1:5" ht="12.75">
      <c r="A38" s="240" t="s">
        <v>169</v>
      </c>
      <c r="B38" s="115"/>
      <c r="C38" s="115"/>
      <c r="D38" s="115"/>
      <c r="E38" s="236">
        <f t="shared" si="3"/>
        <v>0</v>
      </c>
    </row>
    <row r="39" spans="1:5" ht="12.75">
      <c r="A39" s="235" t="s">
        <v>170</v>
      </c>
      <c r="B39" s="115">
        <v>980</v>
      </c>
      <c r="C39" s="115"/>
      <c r="D39" s="115"/>
      <c r="E39" s="236">
        <f t="shared" si="3"/>
        <v>980</v>
      </c>
    </row>
    <row r="40" spans="1:5" ht="12.75">
      <c r="A40" s="235" t="s">
        <v>171</v>
      </c>
      <c r="B40" s="115"/>
      <c r="C40" s="115"/>
      <c r="D40" s="115"/>
      <c r="E40" s="236">
        <f t="shared" si="3"/>
        <v>0</v>
      </c>
    </row>
    <row r="41" spans="1:5" ht="12.75">
      <c r="A41" s="118"/>
      <c r="B41" s="115"/>
      <c r="C41" s="115"/>
      <c r="D41" s="115"/>
      <c r="E41" s="236">
        <f t="shared" si="3"/>
        <v>0</v>
      </c>
    </row>
    <row r="42" spans="1:5" ht="12.75">
      <c r="A42" s="118"/>
      <c r="B42" s="115"/>
      <c r="C42" s="115"/>
      <c r="D42" s="115"/>
      <c r="E42" s="236">
        <f t="shared" si="3"/>
        <v>0</v>
      </c>
    </row>
    <row r="43" spans="1:5" ht="13.5" thickBot="1">
      <c r="A43" s="116"/>
      <c r="B43" s="117"/>
      <c r="C43" s="117"/>
      <c r="D43" s="117"/>
      <c r="E43" s="236">
        <f t="shared" si="3"/>
        <v>0</v>
      </c>
    </row>
    <row r="44" spans="1:5" ht="13.5" thickBot="1">
      <c r="A44" s="237" t="s">
        <v>66</v>
      </c>
      <c r="B44" s="238">
        <f>SUM(B37:B43)</f>
        <v>1030</v>
      </c>
      <c r="C44" s="238">
        <f>SUM(C37:C43)</f>
        <v>0</v>
      </c>
      <c r="D44" s="238">
        <f>SUM(D37:D43)</f>
        <v>0</v>
      </c>
      <c r="E44" s="239">
        <f>SUM(E37:E43)</f>
        <v>1030</v>
      </c>
    </row>
    <row r="45" spans="1:5" ht="12.75">
      <c r="A45" s="226"/>
      <c r="B45" s="226"/>
      <c r="C45" s="226"/>
      <c r="D45" s="226"/>
      <c r="E45" s="226"/>
    </row>
    <row r="46" spans="1:5" ht="15.75">
      <c r="A46" s="676" t="s">
        <v>6</v>
      </c>
      <c r="B46" s="676"/>
      <c r="C46" s="676"/>
      <c r="D46" s="676"/>
      <c r="E46" s="676"/>
    </row>
    <row r="47" spans="1:5" ht="13.5" thickBot="1">
      <c r="A47" s="226"/>
      <c r="B47" s="226"/>
      <c r="C47" s="226"/>
      <c r="D47" s="226"/>
      <c r="E47" s="226"/>
    </row>
    <row r="48" spans="1:8" ht="13.5" thickBot="1">
      <c r="A48" s="767" t="s">
        <v>166</v>
      </c>
      <c r="B48" s="768"/>
      <c r="C48" s="769"/>
      <c r="D48" s="666" t="s">
        <v>174</v>
      </c>
      <c r="E48" s="667"/>
      <c r="H48" s="54"/>
    </row>
    <row r="49" spans="1:5" ht="12.75">
      <c r="A49" s="770"/>
      <c r="B49" s="771"/>
      <c r="C49" s="772"/>
      <c r="D49" s="763"/>
      <c r="E49" s="764"/>
    </row>
    <row r="50" spans="1:5" ht="13.5" thickBot="1">
      <c r="A50" s="773"/>
      <c r="B50" s="774"/>
      <c r="C50" s="775"/>
      <c r="D50" s="765"/>
      <c r="E50" s="766"/>
    </row>
    <row r="51" spans="1:5" ht="13.5" thickBot="1">
      <c r="A51" s="760" t="s">
        <v>66</v>
      </c>
      <c r="B51" s="761"/>
      <c r="C51" s="762"/>
      <c r="D51" s="677">
        <f>SUM(D49:E50)</f>
        <v>0</v>
      </c>
      <c r="E51" s="665"/>
    </row>
  </sheetData>
  <sheetProtection/>
  <mergeCells count="13">
    <mergeCell ref="B2:E2"/>
    <mergeCell ref="B24:E24"/>
    <mergeCell ref="D3:E3"/>
    <mergeCell ref="D25:E25"/>
    <mergeCell ref="A51:C51"/>
    <mergeCell ref="D49:E49"/>
    <mergeCell ref="D50:E50"/>
    <mergeCell ref="A46:E46"/>
    <mergeCell ref="D51:E51"/>
    <mergeCell ref="D48:E48"/>
    <mergeCell ref="A48:C48"/>
    <mergeCell ref="A49:C49"/>
    <mergeCell ref="A50:C50"/>
  </mergeCells>
  <conditionalFormatting sqref="B21:E21 E27:E34 B34:D34 E37:E44 B44:D44 D51:E51 E5:E12 B12:D12 E15:E20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8.6. melléklet a ……/2013. (….)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41"/>
  <dimension ref="A1:GL87"/>
  <sheetViews>
    <sheetView workbookViewId="0" topLeftCell="A1">
      <pane xSplit="1" ySplit="8" topLeftCell="B6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71" sqref="I71"/>
    </sheetView>
  </sheetViews>
  <sheetFormatPr defaultColWidth="9.00390625" defaultRowHeight="12.75"/>
  <cols>
    <col min="1" max="1" width="42.375" style="461" customWidth="1"/>
    <col min="2" max="3" width="9.50390625" style="462" customWidth="1"/>
    <col min="4" max="4" width="9.375" style="462" bestFit="1" customWidth="1"/>
    <col min="5" max="6" width="9.50390625" style="462" customWidth="1"/>
    <col min="7" max="7" width="9.50390625" style="463" customWidth="1"/>
    <col min="8" max="8" width="1.12109375" style="463" customWidth="1"/>
    <col min="9" max="13" width="9.50390625" style="461" customWidth="1"/>
    <col min="14" max="14" width="9.50390625" style="464" customWidth="1"/>
    <col min="15" max="16384" width="10.625" style="461" customWidth="1"/>
  </cols>
  <sheetData>
    <row r="1" spans="10:13" ht="12.75">
      <c r="J1" s="789" t="s">
        <v>679</v>
      </c>
      <c r="K1" s="789"/>
      <c r="L1" s="789"/>
      <c r="M1" s="789"/>
    </row>
    <row r="2" spans="1:14" ht="12.75">
      <c r="A2" s="465"/>
      <c r="I2" s="465"/>
      <c r="J2" s="788" t="s">
        <v>536</v>
      </c>
      <c r="K2" s="788"/>
      <c r="L2" s="788"/>
      <c r="M2" s="788"/>
      <c r="N2" s="466"/>
    </row>
    <row r="3" spans="1:14" ht="17.25" customHeight="1">
      <c r="A3" s="467" t="s">
        <v>539</v>
      </c>
      <c r="B3" s="468"/>
      <c r="C3" s="468"/>
      <c r="D3" s="468"/>
      <c r="E3" s="468"/>
      <c r="F3" s="468"/>
      <c r="G3" s="469"/>
      <c r="H3" s="469"/>
      <c r="I3" s="470"/>
      <c r="J3" s="470"/>
      <c r="K3" s="470"/>
      <c r="L3" s="470"/>
      <c r="M3" s="470"/>
      <c r="N3" s="471"/>
    </row>
    <row r="4" spans="1:14" ht="19.5">
      <c r="A4" s="472" t="s">
        <v>447</v>
      </c>
      <c r="B4" s="468"/>
      <c r="C4" s="468"/>
      <c r="D4" s="468"/>
      <c r="E4" s="468"/>
      <c r="F4" s="468"/>
      <c r="G4" s="469"/>
      <c r="H4" s="469"/>
      <c r="I4" s="470"/>
      <c r="J4" s="470"/>
      <c r="K4" s="470"/>
      <c r="L4" s="470"/>
      <c r="M4" s="470"/>
      <c r="N4" s="471"/>
    </row>
    <row r="5" spans="1:14" ht="0.75" customHeight="1" thickBot="1">
      <c r="A5" s="473"/>
      <c r="B5" s="468"/>
      <c r="C5" s="468"/>
      <c r="D5" s="468"/>
      <c r="E5" s="468"/>
      <c r="F5" s="468"/>
      <c r="G5" s="469"/>
      <c r="H5" s="469"/>
      <c r="I5" s="470"/>
      <c r="J5" s="470"/>
      <c r="K5" s="470"/>
      <c r="L5" s="470"/>
      <c r="M5" s="470"/>
      <c r="N5" s="466" t="s">
        <v>448</v>
      </c>
    </row>
    <row r="6" spans="1:14" ht="15.75">
      <c r="A6" s="474" t="s">
        <v>280</v>
      </c>
      <c r="B6" s="782" t="s">
        <v>449</v>
      </c>
      <c r="C6" s="783"/>
      <c r="D6" s="783"/>
      <c r="E6" s="783"/>
      <c r="F6" s="783"/>
      <c r="G6" s="784"/>
      <c r="H6" s="475"/>
      <c r="I6" s="782" t="s">
        <v>450</v>
      </c>
      <c r="J6" s="783"/>
      <c r="K6" s="783"/>
      <c r="L6" s="783"/>
      <c r="M6" s="783"/>
      <c r="N6" s="784"/>
    </row>
    <row r="7" spans="1:14" ht="12.75">
      <c r="A7" s="476"/>
      <c r="B7" s="477" t="s">
        <v>451</v>
      </c>
      <c r="C7" s="478" t="s">
        <v>452</v>
      </c>
      <c r="D7" s="478" t="s">
        <v>453</v>
      </c>
      <c r="E7" s="478" t="s">
        <v>454</v>
      </c>
      <c r="F7" s="478" t="s">
        <v>455</v>
      </c>
      <c r="G7" s="479" t="s">
        <v>456</v>
      </c>
      <c r="H7" s="480"/>
      <c r="I7" s="477" t="s">
        <v>451</v>
      </c>
      <c r="J7" s="478" t="s">
        <v>452</v>
      </c>
      <c r="K7" s="478" t="s">
        <v>453</v>
      </c>
      <c r="L7" s="478" t="s">
        <v>161</v>
      </c>
      <c r="M7" s="478" t="s">
        <v>455</v>
      </c>
      <c r="N7" s="479" t="s">
        <v>456</v>
      </c>
    </row>
    <row r="8" spans="1:14" ht="13.5" thickBot="1">
      <c r="A8" s="481"/>
      <c r="B8" s="482" t="s">
        <v>457</v>
      </c>
      <c r="C8" s="483" t="s">
        <v>457</v>
      </c>
      <c r="D8" s="483" t="s">
        <v>458</v>
      </c>
      <c r="E8" s="483" t="s">
        <v>459</v>
      </c>
      <c r="F8" s="483" t="s">
        <v>460</v>
      </c>
      <c r="G8" s="484" t="s">
        <v>461</v>
      </c>
      <c r="H8" s="485"/>
      <c r="I8" s="482" t="s">
        <v>462</v>
      </c>
      <c r="J8" s="483" t="s">
        <v>463</v>
      </c>
      <c r="K8" s="483" t="s">
        <v>464</v>
      </c>
      <c r="L8" s="483"/>
      <c r="M8" s="483" t="s">
        <v>465</v>
      </c>
      <c r="N8" s="484" t="s">
        <v>466</v>
      </c>
    </row>
    <row r="9" spans="1:194" ht="12.75">
      <c r="A9" s="634" t="s">
        <v>467</v>
      </c>
      <c r="B9" s="486"/>
      <c r="C9" s="487"/>
      <c r="D9" s="488">
        <v>13419</v>
      </c>
      <c r="E9" s="487"/>
      <c r="F9" s="489">
        <v>6984</v>
      </c>
      <c r="G9" s="490">
        <f>SUM(B9:F9)</f>
        <v>20403</v>
      </c>
      <c r="H9" s="491"/>
      <c r="I9" s="492"/>
      <c r="J9" s="489">
        <v>717</v>
      </c>
      <c r="K9" s="493">
        <v>10440</v>
      </c>
      <c r="L9" s="487"/>
      <c r="M9" s="487"/>
      <c r="N9" s="490">
        <f>SUM(I9:M9)</f>
        <v>11157</v>
      </c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494"/>
      <c r="AM9" s="494"/>
      <c r="AN9" s="494"/>
      <c r="AO9" s="494"/>
      <c r="AP9" s="494"/>
      <c r="AQ9" s="494"/>
      <c r="AR9" s="494"/>
      <c r="AS9" s="494"/>
      <c r="AT9" s="494"/>
      <c r="AU9" s="494"/>
      <c r="AV9" s="494"/>
      <c r="AW9" s="494"/>
      <c r="AX9" s="494"/>
      <c r="AY9" s="494"/>
      <c r="AZ9" s="494"/>
      <c r="BA9" s="494"/>
      <c r="BB9" s="494"/>
      <c r="BC9" s="494"/>
      <c r="BD9" s="494"/>
      <c r="BE9" s="494"/>
      <c r="BF9" s="494"/>
      <c r="BG9" s="494"/>
      <c r="BH9" s="494"/>
      <c r="BI9" s="494"/>
      <c r="BJ9" s="494"/>
      <c r="BK9" s="494"/>
      <c r="BL9" s="494"/>
      <c r="BM9" s="494"/>
      <c r="BN9" s="494"/>
      <c r="BO9" s="494"/>
      <c r="BP9" s="494"/>
      <c r="BQ9" s="494"/>
      <c r="BR9" s="494"/>
      <c r="BS9" s="494"/>
      <c r="BT9" s="494"/>
      <c r="BU9" s="494"/>
      <c r="BV9" s="494"/>
      <c r="BW9" s="494"/>
      <c r="BX9" s="494"/>
      <c r="BY9" s="494"/>
      <c r="BZ9" s="494"/>
      <c r="CA9" s="494"/>
      <c r="CB9" s="494"/>
      <c r="CC9" s="494"/>
      <c r="CD9" s="494"/>
      <c r="CE9" s="494"/>
      <c r="CF9" s="494"/>
      <c r="CG9" s="494"/>
      <c r="CH9" s="494"/>
      <c r="CI9" s="494"/>
      <c r="CJ9" s="494"/>
      <c r="CK9" s="494"/>
      <c r="CL9" s="494"/>
      <c r="CM9" s="494"/>
      <c r="CN9" s="494"/>
      <c r="CO9" s="494"/>
      <c r="CP9" s="494"/>
      <c r="CQ9" s="494"/>
      <c r="CR9" s="494"/>
      <c r="CS9" s="494"/>
      <c r="CT9" s="494"/>
      <c r="CU9" s="494"/>
      <c r="CV9" s="494"/>
      <c r="CW9" s="494"/>
      <c r="CX9" s="494"/>
      <c r="CY9" s="494"/>
      <c r="CZ9" s="494"/>
      <c r="DA9" s="494"/>
      <c r="DB9" s="494"/>
      <c r="DC9" s="494"/>
      <c r="DD9" s="494"/>
      <c r="DE9" s="494"/>
      <c r="DF9" s="494"/>
      <c r="DG9" s="494"/>
      <c r="DH9" s="494"/>
      <c r="DI9" s="494"/>
      <c r="DJ9" s="494"/>
      <c r="DK9" s="494"/>
      <c r="DL9" s="494"/>
      <c r="DM9" s="494"/>
      <c r="DN9" s="494"/>
      <c r="DO9" s="494"/>
      <c r="DP9" s="494"/>
      <c r="DQ9" s="494"/>
      <c r="DR9" s="494"/>
      <c r="DS9" s="494"/>
      <c r="DT9" s="494"/>
      <c r="DU9" s="494"/>
      <c r="DV9" s="494"/>
      <c r="DW9" s="494"/>
      <c r="DX9" s="494"/>
      <c r="DY9" s="494"/>
      <c r="DZ9" s="494"/>
      <c r="EA9" s="494"/>
      <c r="EB9" s="494"/>
      <c r="EC9" s="494"/>
      <c r="ED9" s="494"/>
      <c r="EE9" s="494"/>
      <c r="EF9" s="494"/>
      <c r="EG9" s="494"/>
      <c r="EH9" s="494"/>
      <c r="EI9" s="494"/>
      <c r="EJ9" s="494"/>
      <c r="EK9" s="494"/>
      <c r="EL9" s="494"/>
      <c r="EM9" s="494"/>
      <c r="EN9" s="494"/>
      <c r="EO9" s="494"/>
      <c r="EP9" s="494"/>
      <c r="EQ9" s="494"/>
      <c r="ER9" s="494"/>
      <c r="ES9" s="494"/>
      <c r="ET9" s="494"/>
      <c r="EU9" s="494"/>
      <c r="EV9" s="494"/>
      <c r="EW9" s="494"/>
      <c r="EX9" s="494"/>
      <c r="EY9" s="494"/>
      <c r="EZ9" s="494"/>
      <c r="FA9" s="494"/>
      <c r="FB9" s="494"/>
      <c r="FC9" s="494"/>
      <c r="FD9" s="494"/>
      <c r="FE9" s="494"/>
      <c r="FF9" s="494"/>
      <c r="FG9" s="494"/>
      <c r="FH9" s="494"/>
      <c r="FI9" s="494"/>
      <c r="FJ9" s="494"/>
      <c r="FK9" s="494"/>
      <c r="FL9" s="494"/>
      <c r="FM9" s="494"/>
      <c r="FN9" s="494"/>
      <c r="FO9" s="494"/>
      <c r="FP9" s="494"/>
      <c r="FQ9" s="494"/>
      <c r="FR9" s="494"/>
      <c r="FS9" s="494"/>
      <c r="FT9" s="494"/>
      <c r="FU9" s="494"/>
      <c r="FV9" s="494"/>
      <c r="FW9" s="494"/>
      <c r="FX9" s="494"/>
      <c r="FY9" s="494"/>
      <c r="FZ9" s="494"/>
      <c r="GA9" s="494"/>
      <c r="GB9" s="494"/>
      <c r="GC9" s="494"/>
      <c r="GD9" s="494"/>
      <c r="GE9" s="494"/>
      <c r="GF9" s="494"/>
      <c r="GG9" s="494"/>
      <c r="GH9" s="494"/>
      <c r="GI9" s="494"/>
      <c r="GJ9" s="494"/>
      <c r="GK9" s="494"/>
      <c r="GL9" s="494"/>
    </row>
    <row r="10" spans="1:14" ht="12.75">
      <c r="A10" s="495" t="s">
        <v>468</v>
      </c>
      <c r="B10" s="496"/>
      <c r="C10" s="497"/>
      <c r="D10" s="497"/>
      <c r="E10" s="497"/>
      <c r="F10" s="497"/>
      <c r="G10" s="498">
        <f>SUM(B10:F10)</f>
        <v>0</v>
      </c>
      <c r="H10" s="499"/>
      <c r="I10" s="496">
        <v>17517</v>
      </c>
      <c r="J10" s="497"/>
      <c r="K10" s="497">
        <v>690</v>
      </c>
      <c r="L10" s="497"/>
      <c r="M10" s="497"/>
      <c r="N10" s="498">
        <f>SUM(I10:M10)</f>
        <v>18207</v>
      </c>
    </row>
    <row r="11" spans="1:14" ht="12.75">
      <c r="A11" s="500" t="s">
        <v>469</v>
      </c>
      <c r="B11" s="496"/>
      <c r="C11" s="497"/>
      <c r="D11" s="497">
        <v>8493</v>
      </c>
      <c r="E11" s="497"/>
      <c r="F11" s="497"/>
      <c r="G11" s="498">
        <f>SUM(B11:F11)</f>
        <v>8493</v>
      </c>
      <c r="H11" s="499"/>
      <c r="I11" s="516">
        <v>1651</v>
      </c>
      <c r="J11" s="497"/>
      <c r="K11" s="497"/>
      <c r="L11" s="497"/>
      <c r="M11" s="497"/>
      <c r="N11" s="498">
        <f>SUM(I11:M11)</f>
        <v>1651</v>
      </c>
    </row>
    <row r="12" spans="1:14" ht="12.75">
      <c r="A12" s="500" t="s">
        <v>470</v>
      </c>
      <c r="B12" s="503"/>
      <c r="C12" s="504"/>
      <c r="D12" s="513">
        <v>119956</v>
      </c>
      <c r="E12" s="504"/>
      <c r="F12" s="504"/>
      <c r="G12" s="498">
        <f>SUM(B12:F12)</f>
        <v>119956</v>
      </c>
      <c r="H12" s="504" t="e">
        <f>SUM(#REF!)</f>
        <v>#REF!</v>
      </c>
      <c r="I12" s="513">
        <v>14706</v>
      </c>
      <c r="J12" s="513">
        <v>115176</v>
      </c>
      <c r="K12" s="513"/>
      <c r="L12" s="504"/>
      <c r="M12" s="504"/>
      <c r="N12" s="498">
        <f>SUM(I12:M12)</f>
        <v>129882</v>
      </c>
    </row>
    <row r="13" spans="1:14" ht="12.75">
      <c r="A13" s="512" t="s">
        <v>540</v>
      </c>
      <c r="B13" s="506"/>
      <c r="C13" s="507"/>
      <c r="D13" s="513"/>
      <c r="E13" s="507"/>
      <c r="F13" s="508"/>
      <c r="G13" s="515">
        <f aca="true" t="shared" si="0" ref="G13:G23">SUM(B13:F13)</f>
        <v>0</v>
      </c>
      <c r="H13" s="499"/>
      <c r="I13" s="506"/>
      <c r="J13" s="513"/>
      <c r="K13" s="507"/>
      <c r="L13" s="507"/>
      <c r="M13" s="511"/>
      <c r="N13" s="515">
        <f aca="true" t="shared" si="1" ref="N13:N18">SUM(I13:M13)</f>
        <v>0</v>
      </c>
    </row>
    <row r="14" spans="1:14" ht="12.75">
      <c r="A14" s="495" t="s">
        <v>541</v>
      </c>
      <c r="B14" s="516"/>
      <c r="C14" s="497"/>
      <c r="D14" s="497">
        <v>114316</v>
      </c>
      <c r="E14" s="497"/>
      <c r="F14" s="517"/>
      <c r="G14" s="498">
        <f t="shared" si="0"/>
        <v>114316</v>
      </c>
      <c r="H14" s="499"/>
      <c r="I14" s="516">
        <v>8782</v>
      </c>
      <c r="J14" s="497">
        <v>118236</v>
      </c>
      <c r="K14" s="497"/>
      <c r="L14" s="497"/>
      <c r="M14" s="497"/>
      <c r="N14" s="498">
        <f t="shared" si="1"/>
        <v>127018</v>
      </c>
    </row>
    <row r="15" spans="1:14" ht="12.75">
      <c r="A15" s="495" t="s">
        <v>473</v>
      </c>
      <c r="B15" s="518"/>
      <c r="C15" s="497"/>
      <c r="D15" s="497"/>
      <c r="E15" s="497"/>
      <c r="F15" s="517"/>
      <c r="G15" s="498">
        <f t="shared" si="0"/>
        <v>0</v>
      </c>
      <c r="H15" s="499"/>
      <c r="I15" s="516">
        <v>4013</v>
      </c>
      <c r="J15" s="497"/>
      <c r="K15" s="497"/>
      <c r="L15" s="497"/>
      <c r="M15" s="497"/>
      <c r="N15" s="498">
        <f t="shared" si="1"/>
        <v>4013</v>
      </c>
    </row>
    <row r="16" spans="1:14" ht="12.75">
      <c r="A16" s="495" t="s">
        <v>474</v>
      </c>
      <c r="B16" s="496"/>
      <c r="C16" s="497"/>
      <c r="D16" s="497"/>
      <c r="E16" s="497"/>
      <c r="F16" s="497"/>
      <c r="G16" s="498">
        <f t="shared" si="0"/>
        <v>0</v>
      </c>
      <c r="H16" s="499"/>
      <c r="I16" s="516"/>
      <c r="J16" s="513"/>
      <c r="K16" s="513">
        <v>2682</v>
      </c>
      <c r="L16" s="497"/>
      <c r="M16" s="497"/>
      <c r="N16" s="498">
        <f t="shared" si="1"/>
        <v>2682</v>
      </c>
    </row>
    <row r="17" spans="1:14" ht="12.75">
      <c r="A17" s="495" t="s">
        <v>475</v>
      </c>
      <c r="B17" s="496"/>
      <c r="C17" s="497"/>
      <c r="D17" s="497"/>
      <c r="E17" s="497"/>
      <c r="F17" s="497"/>
      <c r="G17" s="498">
        <f t="shared" si="0"/>
        <v>0</v>
      </c>
      <c r="H17" s="499"/>
      <c r="I17" s="516"/>
      <c r="J17" s="513"/>
      <c r="K17" s="513"/>
      <c r="L17" s="497"/>
      <c r="M17" s="497"/>
      <c r="N17" s="498">
        <f t="shared" si="1"/>
        <v>0</v>
      </c>
    </row>
    <row r="18" spans="1:14" ht="12.75">
      <c r="A18" s="495" t="s">
        <v>476</v>
      </c>
      <c r="B18" s="496"/>
      <c r="C18" s="497"/>
      <c r="D18" s="497"/>
      <c r="E18" s="497"/>
      <c r="F18" s="497"/>
      <c r="G18" s="498">
        <f t="shared" si="0"/>
        <v>0</v>
      </c>
      <c r="H18" s="499"/>
      <c r="I18" s="516">
        <v>707</v>
      </c>
      <c r="J18" s="513"/>
      <c r="K18" s="513"/>
      <c r="L18" s="497"/>
      <c r="M18" s="497"/>
      <c r="N18" s="498">
        <f t="shared" si="1"/>
        <v>707</v>
      </c>
    </row>
    <row r="19" spans="1:14" ht="12.75">
      <c r="A19" s="495" t="s">
        <v>477</v>
      </c>
      <c r="B19" s="496">
        <v>5080</v>
      </c>
      <c r="C19" s="497"/>
      <c r="D19" s="497"/>
      <c r="E19" s="497"/>
      <c r="F19" s="497"/>
      <c r="G19" s="498">
        <f t="shared" si="0"/>
        <v>5080</v>
      </c>
      <c r="H19" s="499"/>
      <c r="I19" s="496">
        <v>8645</v>
      </c>
      <c r="J19" s="497"/>
      <c r="K19" s="497"/>
      <c r="L19" s="497"/>
      <c r="M19" s="497"/>
      <c r="N19" s="498">
        <f aca="true" t="shared" si="2" ref="N19:N35">SUM(I19:M19)</f>
        <v>8645</v>
      </c>
    </row>
    <row r="20" spans="1:14" ht="12.75">
      <c r="A20" s="495" t="s">
        <v>478</v>
      </c>
      <c r="B20" s="506"/>
      <c r="C20" s="507"/>
      <c r="D20" s="507"/>
      <c r="E20" s="507"/>
      <c r="F20" s="507"/>
      <c r="G20" s="515">
        <f t="shared" si="0"/>
        <v>0</v>
      </c>
      <c r="H20" s="519"/>
      <c r="I20" s="516">
        <v>14566</v>
      </c>
      <c r="J20" s="507"/>
      <c r="K20" s="507"/>
      <c r="L20" s="507"/>
      <c r="M20" s="507"/>
      <c r="N20" s="515">
        <f t="shared" si="2"/>
        <v>14566</v>
      </c>
    </row>
    <row r="21" spans="1:14" ht="12.75">
      <c r="A21" s="520" t="s">
        <v>542</v>
      </c>
      <c r="B21" s="506"/>
      <c r="C21" s="507"/>
      <c r="D21" s="507"/>
      <c r="E21" s="507"/>
      <c r="F21" s="507"/>
      <c r="G21" s="515">
        <f t="shared" si="0"/>
        <v>0</v>
      </c>
      <c r="H21" s="519"/>
      <c r="I21" s="516">
        <v>300</v>
      </c>
      <c r="J21" s="507"/>
      <c r="K21" s="507"/>
      <c r="L21" s="507"/>
      <c r="M21" s="507"/>
      <c r="N21" s="515">
        <f t="shared" si="2"/>
        <v>300</v>
      </c>
    </row>
    <row r="22" spans="1:14" ht="12.75">
      <c r="A22" s="520" t="s">
        <v>479</v>
      </c>
      <c r="B22" s="521"/>
      <c r="C22" s="507"/>
      <c r="D22" s="513"/>
      <c r="E22" s="522"/>
      <c r="F22" s="513"/>
      <c r="G22" s="515">
        <f t="shared" si="0"/>
        <v>0</v>
      </c>
      <c r="H22" s="519"/>
      <c r="I22" s="516"/>
      <c r="J22" s="513"/>
      <c r="K22" s="513"/>
      <c r="L22" s="513"/>
      <c r="M22" s="523"/>
      <c r="N22" s="515">
        <f t="shared" si="2"/>
        <v>0</v>
      </c>
    </row>
    <row r="23" spans="1:14" ht="12.75">
      <c r="A23" s="495" t="s">
        <v>480</v>
      </c>
      <c r="B23" s="506"/>
      <c r="C23" s="507"/>
      <c r="D23" s="513"/>
      <c r="E23" s="522"/>
      <c r="F23" s="507"/>
      <c r="G23" s="515">
        <f t="shared" si="0"/>
        <v>0</v>
      </c>
      <c r="H23" s="519"/>
      <c r="I23" s="516"/>
      <c r="J23" s="507"/>
      <c r="K23" s="507"/>
      <c r="L23" s="507"/>
      <c r="M23" s="507"/>
      <c r="N23" s="515">
        <f t="shared" si="2"/>
        <v>0</v>
      </c>
    </row>
    <row r="24" spans="1:14" ht="12.75">
      <c r="A24" s="502" t="s">
        <v>481</v>
      </c>
      <c r="B24" s="503">
        <f>SUM(B25:B27)</f>
        <v>350991</v>
      </c>
      <c r="C24" s="504">
        <f>SUM(C25:C27)</f>
        <v>0</v>
      </c>
      <c r="D24" s="524"/>
      <c r="E24" s="524"/>
      <c r="F24" s="504"/>
      <c r="G24" s="515">
        <f>SUM(G25:G27)</f>
        <v>350991</v>
      </c>
      <c r="H24" s="519"/>
      <c r="I24" s="506"/>
      <c r="J24" s="507"/>
      <c r="K24" s="507">
        <f>SUM(K25:K27)</f>
        <v>38400</v>
      </c>
      <c r="L24" s="507"/>
      <c r="M24" s="507"/>
      <c r="N24" s="515">
        <f t="shared" si="2"/>
        <v>38400</v>
      </c>
    </row>
    <row r="25" spans="1:14" ht="12.75">
      <c r="A25" s="505" t="s">
        <v>482</v>
      </c>
      <c r="B25" s="516">
        <v>281191</v>
      </c>
      <c r="C25" s="507"/>
      <c r="D25" s="522"/>
      <c r="E25" s="522"/>
      <c r="F25" s="507"/>
      <c r="G25" s="509">
        <f>SUM(B25:F25)</f>
        <v>281191</v>
      </c>
      <c r="H25" s="519"/>
      <c r="I25" s="506"/>
      <c r="J25" s="507"/>
      <c r="K25" s="507"/>
      <c r="L25" s="507"/>
      <c r="M25" s="507"/>
      <c r="N25" s="509">
        <f t="shared" si="2"/>
        <v>0</v>
      </c>
    </row>
    <row r="26" spans="1:14" ht="12.75">
      <c r="A26" s="505" t="s">
        <v>483</v>
      </c>
      <c r="B26" s="516">
        <v>64000</v>
      </c>
      <c r="C26" s="507"/>
      <c r="D26" s="522"/>
      <c r="E26" s="522"/>
      <c r="F26" s="507"/>
      <c r="G26" s="509">
        <f>SUM(B26:F26)</f>
        <v>64000</v>
      </c>
      <c r="H26" s="519"/>
      <c r="I26" s="506"/>
      <c r="J26" s="507"/>
      <c r="K26" s="507">
        <v>38400</v>
      </c>
      <c r="L26" s="507"/>
      <c r="M26" s="507"/>
      <c r="N26" s="509">
        <f t="shared" si="2"/>
        <v>38400</v>
      </c>
    </row>
    <row r="27" spans="1:14" ht="12.75">
      <c r="A27" s="505" t="s">
        <v>484</v>
      </c>
      <c r="B27" s="516">
        <v>5800</v>
      </c>
      <c r="C27" s="507"/>
      <c r="D27" s="522"/>
      <c r="E27" s="522"/>
      <c r="F27" s="507"/>
      <c r="G27" s="509">
        <f>SUM(B27:F27)</f>
        <v>5800</v>
      </c>
      <c r="H27" s="519"/>
      <c r="I27" s="506"/>
      <c r="J27" s="507"/>
      <c r="K27" s="507"/>
      <c r="L27" s="507"/>
      <c r="M27" s="507"/>
      <c r="N27" s="509">
        <f t="shared" si="2"/>
        <v>0</v>
      </c>
    </row>
    <row r="28" spans="1:14" ht="12.75">
      <c r="A28" s="525" t="s">
        <v>485</v>
      </c>
      <c r="B28" s="506"/>
      <c r="C28" s="507"/>
      <c r="D28" s="522"/>
      <c r="E28" s="522"/>
      <c r="F28" s="507"/>
      <c r="G28" s="509">
        <f>SUM(B28:F28)</f>
        <v>0</v>
      </c>
      <c r="H28" s="519"/>
      <c r="I28" s="501"/>
      <c r="J28" s="507"/>
      <c r="K28" s="507"/>
      <c r="L28" s="507"/>
      <c r="M28" s="507"/>
      <c r="N28" s="509">
        <f t="shared" si="2"/>
        <v>0</v>
      </c>
    </row>
    <row r="29" spans="1:14" ht="12.75">
      <c r="A29" s="502" t="s">
        <v>543</v>
      </c>
      <c r="B29" s="506"/>
      <c r="C29" s="507"/>
      <c r="D29" s="507"/>
      <c r="E29" s="507"/>
      <c r="F29" s="507"/>
      <c r="G29" s="515">
        <f>SUM(G30:G31)</f>
        <v>0</v>
      </c>
      <c r="H29" s="519"/>
      <c r="I29" s="503">
        <f>SUM(I30:I32)</f>
        <v>0</v>
      </c>
      <c r="J29" s="503">
        <f>SUM(J30:J32)</f>
        <v>0</v>
      </c>
      <c r="K29" s="503">
        <f>SUM(K30:K32)</f>
        <v>7085</v>
      </c>
      <c r="L29" s="503">
        <f>SUM(L30:L32)</f>
        <v>0</v>
      </c>
      <c r="M29" s="503">
        <f>SUM(M30:M32)</f>
        <v>0</v>
      </c>
      <c r="N29" s="515">
        <f t="shared" si="2"/>
        <v>7085</v>
      </c>
    </row>
    <row r="30" spans="1:14" ht="12.75">
      <c r="A30" s="505" t="s">
        <v>486</v>
      </c>
      <c r="B30" s="506"/>
      <c r="C30" s="507"/>
      <c r="D30" s="507"/>
      <c r="E30" s="507"/>
      <c r="F30" s="507"/>
      <c r="G30" s="515">
        <f>SUM(B30:F30)</f>
        <v>0</v>
      </c>
      <c r="H30" s="519"/>
      <c r="I30" s="506"/>
      <c r="J30" s="507"/>
      <c r="K30" s="507">
        <v>1500</v>
      </c>
      <c r="L30" s="507"/>
      <c r="M30" s="507"/>
      <c r="N30" s="509">
        <f t="shared" si="2"/>
        <v>1500</v>
      </c>
    </row>
    <row r="31" spans="1:14" ht="12.75">
      <c r="A31" s="505" t="s">
        <v>487</v>
      </c>
      <c r="B31" s="506"/>
      <c r="C31" s="507"/>
      <c r="D31" s="507"/>
      <c r="E31" s="507"/>
      <c r="F31" s="507"/>
      <c r="G31" s="515">
        <f>SUM(B31:F31)</f>
        <v>0</v>
      </c>
      <c r="H31" s="519"/>
      <c r="I31" s="506"/>
      <c r="J31" s="507"/>
      <c r="K31" s="507">
        <v>600</v>
      </c>
      <c r="L31" s="507"/>
      <c r="M31" s="507"/>
      <c r="N31" s="509">
        <f t="shared" si="2"/>
        <v>600</v>
      </c>
    </row>
    <row r="32" spans="1:14" ht="12.75">
      <c r="A32" s="505" t="s">
        <v>488</v>
      </c>
      <c r="B32" s="506"/>
      <c r="C32" s="507"/>
      <c r="D32" s="507"/>
      <c r="E32" s="507"/>
      <c r="F32" s="507"/>
      <c r="G32" s="515"/>
      <c r="H32" s="519"/>
      <c r="I32" s="506"/>
      <c r="J32" s="507"/>
      <c r="K32" s="507">
        <v>4985</v>
      </c>
      <c r="L32" s="507"/>
      <c r="M32" s="507"/>
      <c r="N32" s="509">
        <f t="shared" si="2"/>
        <v>4985</v>
      </c>
    </row>
    <row r="33" spans="1:14" ht="12.75">
      <c r="A33" s="495" t="s">
        <v>489</v>
      </c>
      <c r="B33" s="506"/>
      <c r="C33" s="507"/>
      <c r="D33" s="507"/>
      <c r="E33" s="507"/>
      <c r="F33" s="507"/>
      <c r="G33" s="515">
        <f>SUM(B33:F33)</f>
        <v>0</v>
      </c>
      <c r="H33" s="519"/>
      <c r="I33" s="506"/>
      <c r="J33" s="507"/>
      <c r="K33" s="507"/>
      <c r="L33" s="507"/>
      <c r="M33" s="507"/>
      <c r="N33" s="515">
        <f t="shared" si="2"/>
        <v>0</v>
      </c>
    </row>
    <row r="34" spans="1:14" ht="12.75">
      <c r="A34" s="495" t="s">
        <v>490</v>
      </c>
      <c r="B34" s="506"/>
      <c r="C34" s="507"/>
      <c r="D34" s="507"/>
      <c r="E34" s="507"/>
      <c r="F34" s="507"/>
      <c r="G34" s="515">
        <f>SUM(B34:F34)</f>
        <v>0</v>
      </c>
      <c r="H34" s="519"/>
      <c r="I34" s="516">
        <v>32197</v>
      </c>
      <c r="J34" s="507"/>
      <c r="K34" s="507"/>
      <c r="L34" s="507"/>
      <c r="M34" s="507"/>
      <c r="N34" s="515">
        <f t="shared" si="2"/>
        <v>32197</v>
      </c>
    </row>
    <row r="35" spans="1:14" ht="13.5" customHeight="1" thickBot="1">
      <c r="A35" s="526" t="s">
        <v>491</v>
      </c>
      <c r="B35" s="527">
        <v>100</v>
      </c>
      <c r="C35" s="528"/>
      <c r="D35" s="529">
        <v>600</v>
      </c>
      <c r="E35" s="528"/>
      <c r="F35" s="528"/>
      <c r="G35" s="530">
        <f>SUM(B35:F35)</f>
        <v>700</v>
      </c>
      <c r="H35" s="531"/>
      <c r="I35" s="532">
        <v>13576</v>
      </c>
      <c r="J35" s="533">
        <v>5715</v>
      </c>
      <c r="K35" s="533"/>
      <c r="L35" s="529"/>
      <c r="M35" s="529"/>
      <c r="N35" s="530">
        <f t="shared" si="2"/>
        <v>19291</v>
      </c>
    </row>
    <row r="36" spans="1:14" ht="13.5" customHeight="1">
      <c r="A36" s="629"/>
      <c r="B36" s="569"/>
      <c r="C36" s="569"/>
      <c r="D36" s="630"/>
      <c r="E36" s="569"/>
      <c r="F36" s="569"/>
      <c r="G36" s="631"/>
      <c r="H36" s="566"/>
      <c r="I36" s="632"/>
      <c r="J36" s="632"/>
      <c r="K36" s="632"/>
      <c r="L36" s="630"/>
      <c r="M36" s="630"/>
      <c r="N36" s="631"/>
    </row>
    <row r="37" spans="1:14" ht="13.5" customHeight="1">
      <c r="A37" s="629"/>
      <c r="B37" s="569"/>
      <c r="C37" s="569"/>
      <c r="D37" s="630"/>
      <c r="E37" s="569"/>
      <c r="F37" s="569"/>
      <c r="G37" s="631"/>
      <c r="H37" s="566"/>
      <c r="I37" s="632"/>
      <c r="J37" s="632"/>
      <c r="K37" s="632"/>
      <c r="L37" s="630"/>
      <c r="M37" s="630"/>
      <c r="N37" s="631"/>
    </row>
    <row r="38" spans="1:14" ht="13.5" customHeight="1">
      <c r="A38" s="629"/>
      <c r="B38" s="569"/>
      <c r="C38" s="569"/>
      <c r="D38" s="630"/>
      <c r="E38" s="569"/>
      <c r="F38" s="569"/>
      <c r="G38" s="631"/>
      <c r="H38" s="566"/>
      <c r="I38" s="632"/>
      <c r="J38" s="632"/>
      <c r="K38" s="632"/>
      <c r="L38" s="630"/>
      <c r="M38" s="630"/>
      <c r="N38" s="631"/>
    </row>
    <row r="39" spans="1:14" ht="13.5" customHeight="1">
      <c r="A39" s="629"/>
      <c r="B39" s="569"/>
      <c r="C39" s="569"/>
      <c r="D39" s="630"/>
      <c r="E39" s="569"/>
      <c r="F39" s="569"/>
      <c r="G39" s="631"/>
      <c r="H39" s="566"/>
      <c r="I39" s="632"/>
      <c r="J39" s="632"/>
      <c r="K39" s="632"/>
      <c r="L39" s="630"/>
      <c r="M39" s="630"/>
      <c r="N39" s="631"/>
    </row>
    <row r="40" spans="1:14" ht="13.5" customHeight="1">
      <c r="A40" s="629"/>
      <c r="B40" s="569"/>
      <c r="C40" s="569"/>
      <c r="D40" s="630"/>
      <c r="E40" s="569"/>
      <c r="F40" s="569"/>
      <c r="G40" s="631"/>
      <c r="H40" s="566"/>
      <c r="I40" s="632"/>
      <c r="J40" s="632"/>
      <c r="K40" s="632"/>
      <c r="L40" s="630"/>
      <c r="M40" s="630"/>
      <c r="N40" s="631"/>
    </row>
    <row r="41" spans="1:14" ht="13.5" customHeight="1">
      <c r="A41" s="629"/>
      <c r="B41" s="569"/>
      <c r="C41" s="569"/>
      <c r="D41" s="630"/>
      <c r="E41" s="569"/>
      <c r="F41" s="569"/>
      <c r="G41" s="631"/>
      <c r="H41" s="566"/>
      <c r="I41" s="632"/>
      <c r="J41" s="632"/>
      <c r="K41" s="632"/>
      <c r="L41" s="630"/>
      <c r="M41" s="630"/>
      <c r="N41" s="631"/>
    </row>
    <row r="42" spans="1:14" ht="13.5" customHeight="1">
      <c r="A42" s="629"/>
      <c r="B42" s="569"/>
      <c r="C42" s="569"/>
      <c r="D42" s="630"/>
      <c r="E42" s="569"/>
      <c r="F42" s="569"/>
      <c r="G42" s="631"/>
      <c r="H42" s="566"/>
      <c r="I42" s="632"/>
      <c r="J42" s="632"/>
      <c r="K42" s="632"/>
      <c r="L42" s="630"/>
      <c r="M42" s="630"/>
      <c r="N42" s="631"/>
    </row>
    <row r="43" spans="1:14" ht="13.5" customHeight="1">
      <c r="A43" s="629"/>
      <c r="B43" s="569"/>
      <c r="C43" s="569"/>
      <c r="D43" s="630"/>
      <c r="E43" s="569"/>
      <c r="F43" s="569"/>
      <c r="G43" s="631"/>
      <c r="H43" s="566"/>
      <c r="I43" s="632"/>
      <c r="J43" s="632"/>
      <c r="K43" s="632"/>
      <c r="L43" s="630"/>
      <c r="M43" s="630"/>
      <c r="N43" s="631"/>
    </row>
    <row r="44" spans="1:14" ht="15" customHeight="1" thickBot="1">
      <c r="A44" s="629"/>
      <c r="B44" s="569"/>
      <c r="C44" s="569"/>
      <c r="D44" s="633"/>
      <c r="E44" s="569"/>
      <c r="F44" s="569"/>
      <c r="G44" s="631"/>
      <c r="H44" s="566"/>
      <c r="I44" s="630"/>
      <c r="J44" s="630"/>
      <c r="K44" s="630"/>
      <c r="L44" s="630"/>
      <c r="M44" s="630"/>
      <c r="N44" s="631"/>
    </row>
    <row r="45" spans="1:14" ht="15.75">
      <c r="A45" s="474" t="s">
        <v>280</v>
      </c>
      <c r="B45" s="782" t="s">
        <v>449</v>
      </c>
      <c r="C45" s="783"/>
      <c r="D45" s="783"/>
      <c r="E45" s="783"/>
      <c r="F45" s="783"/>
      <c r="G45" s="784"/>
      <c r="H45" s="475"/>
      <c r="I45" s="785" t="s">
        <v>450</v>
      </c>
      <c r="J45" s="786"/>
      <c r="K45" s="786"/>
      <c r="L45" s="786"/>
      <c r="M45" s="786"/>
      <c r="N45" s="787"/>
    </row>
    <row r="46" spans="1:14" ht="12.75">
      <c r="A46" s="534"/>
      <c r="B46" s="477" t="s">
        <v>451</v>
      </c>
      <c r="C46" s="478" t="s">
        <v>452</v>
      </c>
      <c r="D46" s="478" t="s">
        <v>453</v>
      </c>
      <c r="E46" s="478" t="s">
        <v>454</v>
      </c>
      <c r="F46" s="478" t="s">
        <v>455</v>
      </c>
      <c r="G46" s="479" t="s">
        <v>456</v>
      </c>
      <c r="H46" s="480"/>
      <c r="I46" s="535" t="s">
        <v>451</v>
      </c>
      <c r="J46" s="536" t="s">
        <v>452</v>
      </c>
      <c r="K46" s="536" t="s">
        <v>453</v>
      </c>
      <c r="L46" s="536" t="s">
        <v>161</v>
      </c>
      <c r="M46" s="536" t="s">
        <v>455</v>
      </c>
      <c r="N46" s="537" t="s">
        <v>456</v>
      </c>
    </row>
    <row r="47" spans="1:14" ht="13.5" thickBot="1">
      <c r="A47" s="481"/>
      <c r="B47" s="482" t="s">
        <v>457</v>
      </c>
      <c r="C47" s="483" t="s">
        <v>457</v>
      </c>
      <c r="D47" s="483" t="s">
        <v>458</v>
      </c>
      <c r="E47" s="483" t="s">
        <v>459</v>
      </c>
      <c r="F47" s="483" t="s">
        <v>460</v>
      </c>
      <c r="G47" s="484" t="s">
        <v>461</v>
      </c>
      <c r="H47" s="485"/>
      <c r="I47" s="538" t="s">
        <v>462</v>
      </c>
      <c r="J47" s="539" t="s">
        <v>463</v>
      </c>
      <c r="K47" s="539" t="s">
        <v>464</v>
      </c>
      <c r="L47" s="539"/>
      <c r="M47" s="539" t="s">
        <v>465</v>
      </c>
      <c r="N47" s="540" t="s">
        <v>466</v>
      </c>
    </row>
    <row r="48" spans="1:14" ht="12.75">
      <c r="A48" s="502" t="s">
        <v>492</v>
      </c>
      <c r="B48" s="503">
        <f>SUM(B49:B50)</f>
        <v>697681</v>
      </c>
      <c r="C48" s="504">
        <f>SUM(C49:C50)</f>
        <v>0</v>
      </c>
      <c r="D48" s="504">
        <f>SUM(D49:D50)</f>
        <v>0</v>
      </c>
      <c r="E48" s="504"/>
      <c r="F48" s="504"/>
      <c r="G48" s="515">
        <f>SUM(G49:G50)</f>
        <v>697681</v>
      </c>
      <c r="H48" s="519"/>
      <c r="I48" s="541">
        <f>SUM(I49:I50)</f>
        <v>12203</v>
      </c>
      <c r="J48" s="541">
        <f>SUM(J49:J50)</f>
        <v>0</v>
      </c>
      <c r="K48" s="541">
        <f>SUM(K49:K50)</f>
        <v>0</v>
      </c>
      <c r="L48" s="541">
        <f>SUM(L49:L50)</f>
        <v>0</v>
      </c>
      <c r="M48" s="541">
        <f>SUM(M49:M50)</f>
        <v>0</v>
      </c>
      <c r="N48" s="515">
        <f aca="true" t="shared" si="3" ref="N48:N77">SUM(I48:M48)</f>
        <v>12203</v>
      </c>
    </row>
    <row r="49" spans="1:14" ht="12.75">
      <c r="A49" s="505" t="s">
        <v>493</v>
      </c>
      <c r="B49" s="516">
        <v>71105</v>
      </c>
      <c r="C49" s="524"/>
      <c r="D49" s="507"/>
      <c r="E49" s="507"/>
      <c r="F49" s="507"/>
      <c r="G49" s="509">
        <f aca="true" t="shared" si="4" ref="G49:G77">SUM(B49:F49)</f>
        <v>71105</v>
      </c>
      <c r="H49" s="519"/>
      <c r="I49" s="541">
        <v>12203</v>
      </c>
      <c r="J49" s="522"/>
      <c r="K49" s="522"/>
      <c r="L49" s="522"/>
      <c r="M49" s="522"/>
      <c r="N49" s="542">
        <f t="shared" si="3"/>
        <v>12203</v>
      </c>
    </row>
    <row r="50" spans="1:14" ht="12.75">
      <c r="A50" s="505" t="s">
        <v>495</v>
      </c>
      <c r="B50" s="506">
        <v>626576</v>
      </c>
      <c r="C50" s="507"/>
      <c r="D50" s="514"/>
      <c r="E50" s="522"/>
      <c r="F50" s="507"/>
      <c r="G50" s="509">
        <f t="shared" si="4"/>
        <v>626576</v>
      </c>
      <c r="H50" s="519"/>
      <c r="I50" s="541"/>
      <c r="J50" s="522"/>
      <c r="K50" s="522"/>
      <c r="L50" s="522"/>
      <c r="M50" s="522"/>
      <c r="N50" s="542">
        <f t="shared" si="3"/>
        <v>0</v>
      </c>
    </row>
    <row r="51" spans="1:14" ht="12.75">
      <c r="A51" s="495" t="s">
        <v>496</v>
      </c>
      <c r="B51" s="496"/>
      <c r="C51" s="497"/>
      <c r="D51" s="513"/>
      <c r="E51" s="513">
        <v>386783</v>
      </c>
      <c r="F51" s="497"/>
      <c r="G51" s="498">
        <f t="shared" si="4"/>
        <v>386783</v>
      </c>
      <c r="H51" s="499"/>
      <c r="I51" s="516"/>
      <c r="J51" s="513"/>
      <c r="K51" s="513"/>
      <c r="L51" s="513">
        <v>422262</v>
      </c>
      <c r="M51" s="513">
        <v>24161</v>
      </c>
      <c r="N51" s="515">
        <f t="shared" si="3"/>
        <v>446423</v>
      </c>
    </row>
    <row r="52" spans="1:14" ht="12.75">
      <c r="A52" s="495" t="s">
        <v>497</v>
      </c>
      <c r="B52" s="506"/>
      <c r="C52" s="507"/>
      <c r="D52" s="507"/>
      <c r="E52" s="507"/>
      <c r="F52" s="507"/>
      <c r="G52" s="515">
        <f t="shared" si="4"/>
        <v>0</v>
      </c>
      <c r="H52" s="519"/>
      <c r="I52" s="516"/>
      <c r="J52" s="513"/>
      <c r="K52" s="513">
        <v>881501</v>
      </c>
      <c r="L52" s="513"/>
      <c r="M52" s="513"/>
      <c r="N52" s="515">
        <f t="shared" si="3"/>
        <v>881501</v>
      </c>
    </row>
    <row r="53" spans="1:14" ht="12.75">
      <c r="A53" s="495" t="s">
        <v>498</v>
      </c>
      <c r="B53" s="496"/>
      <c r="C53" s="497"/>
      <c r="D53" s="497">
        <v>554</v>
      </c>
      <c r="E53" s="497"/>
      <c r="F53" s="497"/>
      <c r="G53" s="515">
        <f t="shared" si="4"/>
        <v>554</v>
      </c>
      <c r="H53" s="519"/>
      <c r="I53" s="516">
        <v>1094</v>
      </c>
      <c r="J53" s="513"/>
      <c r="K53" s="513"/>
      <c r="L53" s="513"/>
      <c r="M53" s="513"/>
      <c r="N53" s="515">
        <f t="shared" si="3"/>
        <v>1094</v>
      </c>
    </row>
    <row r="54" spans="1:14" ht="12.75">
      <c r="A54" s="543" t="s">
        <v>499</v>
      </c>
      <c r="B54" s="544"/>
      <c r="C54" s="545"/>
      <c r="D54" s="545"/>
      <c r="E54" s="545"/>
      <c r="F54" s="545"/>
      <c r="G54" s="515">
        <f t="shared" si="4"/>
        <v>0</v>
      </c>
      <c r="H54" s="519"/>
      <c r="I54" s="546">
        <v>762</v>
      </c>
      <c r="J54" s="547"/>
      <c r="K54" s="547"/>
      <c r="L54" s="547"/>
      <c r="M54" s="547"/>
      <c r="N54" s="515">
        <f t="shared" si="3"/>
        <v>762</v>
      </c>
    </row>
    <row r="55" spans="1:14" ht="12.75">
      <c r="A55" s="543" t="s">
        <v>500</v>
      </c>
      <c r="B55" s="544"/>
      <c r="C55" s="545"/>
      <c r="D55" s="545"/>
      <c r="E55" s="545"/>
      <c r="F55" s="545"/>
      <c r="G55" s="515">
        <f t="shared" si="4"/>
        <v>0</v>
      </c>
      <c r="H55" s="519"/>
      <c r="I55" s="546">
        <v>400</v>
      </c>
      <c r="J55" s="547"/>
      <c r="K55" s="547">
        <v>134240</v>
      </c>
      <c r="L55" s="547"/>
      <c r="M55" s="547"/>
      <c r="N55" s="498">
        <f t="shared" si="3"/>
        <v>134640</v>
      </c>
    </row>
    <row r="56" spans="1:14" ht="12.75">
      <c r="A56" s="543" t="s">
        <v>501</v>
      </c>
      <c r="B56" s="544"/>
      <c r="C56" s="545"/>
      <c r="D56" s="545"/>
      <c r="E56" s="545"/>
      <c r="F56" s="545"/>
      <c r="G56" s="515">
        <f t="shared" si="4"/>
        <v>0</v>
      </c>
      <c r="H56" s="519"/>
      <c r="I56" s="544"/>
      <c r="J56" s="545"/>
      <c r="K56" s="547"/>
      <c r="L56" s="547"/>
      <c r="M56" s="547"/>
      <c r="N56" s="498">
        <f t="shared" si="3"/>
        <v>0</v>
      </c>
    </row>
    <row r="57" spans="1:14" ht="12.75">
      <c r="A57" s="543" t="s">
        <v>502</v>
      </c>
      <c r="B57" s="544"/>
      <c r="C57" s="545"/>
      <c r="D57" s="545">
        <v>184</v>
      </c>
      <c r="E57" s="545"/>
      <c r="F57" s="545"/>
      <c r="G57" s="515">
        <f t="shared" si="4"/>
        <v>184</v>
      </c>
      <c r="H57" s="519"/>
      <c r="I57" s="544">
        <v>3136</v>
      </c>
      <c r="J57" s="545"/>
      <c r="K57" s="547">
        <v>36513</v>
      </c>
      <c r="L57" s="547"/>
      <c r="M57" s="547"/>
      <c r="N57" s="498">
        <f t="shared" si="3"/>
        <v>39649</v>
      </c>
    </row>
    <row r="58" spans="1:14" ht="12.75">
      <c r="A58" s="543" t="s">
        <v>503</v>
      </c>
      <c r="B58" s="544"/>
      <c r="C58" s="545"/>
      <c r="D58" s="545">
        <v>210892</v>
      </c>
      <c r="E58" s="545"/>
      <c r="F58" s="545"/>
      <c r="G58" s="515">
        <f t="shared" si="4"/>
        <v>210892</v>
      </c>
      <c r="H58" s="519"/>
      <c r="I58" s="544"/>
      <c r="J58" s="545"/>
      <c r="K58" s="545"/>
      <c r="L58" s="545"/>
      <c r="M58" s="545"/>
      <c r="N58" s="498">
        <f t="shared" si="3"/>
        <v>0</v>
      </c>
    </row>
    <row r="59" spans="1:14" ht="12.75">
      <c r="A59" s="543" t="s">
        <v>504</v>
      </c>
      <c r="B59" s="544"/>
      <c r="C59" s="545"/>
      <c r="D59" s="545"/>
      <c r="E59" s="545"/>
      <c r="F59" s="545"/>
      <c r="G59" s="515">
        <f t="shared" si="4"/>
        <v>0</v>
      </c>
      <c r="H59" s="519"/>
      <c r="I59" s="544"/>
      <c r="J59" s="545"/>
      <c r="K59" s="545"/>
      <c r="L59" s="545"/>
      <c r="M59" s="545"/>
      <c r="N59" s="498">
        <f t="shared" si="3"/>
        <v>0</v>
      </c>
    </row>
    <row r="60" spans="1:14" ht="12.75">
      <c r="A60" s="543" t="s">
        <v>505</v>
      </c>
      <c r="B60" s="544"/>
      <c r="C60" s="545"/>
      <c r="D60" s="545"/>
      <c r="E60" s="545"/>
      <c r="F60" s="545"/>
      <c r="G60" s="515">
        <f t="shared" si="4"/>
        <v>0</v>
      </c>
      <c r="H60" s="519"/>
      <c r="I60" s="544"/>
      <c r="J60" s="545"/>
      <c r="K60" s="545"/>
      <c r="L60" s="545"/>
      <c r="M60" s="545"/>
      <c r="N60" s="498">
        <f t="shared" si="3"/>
        <v>0</v>
      </c>
    </row>
    <row r="61" spans="1:14" ht="12.75">
      <c r="A61" s="543" t="s">
        <v>506</v>
      </c>
      <c r="B61" s="544"/>
      <c r="C61" s="545"/>
      <c r="D61" s="545"/>
      <c r="E61" s="545"/>
      <c r="F61" s="545"/>
      <c r="G61" s="515">
        <f t="shared" si="4"/>
        <v>0</v>
      </c>
      <c r="H61" s="519"/>
      <c r="I61" s="544"/>
      <c r="J61" s="545"/>
      <c r="K61" s="545"/>
      <c r="L61" s="545"/>
      <c r="M61" s="545"/>
      <c r="N61" s="498">
        <f t="shared" si="3"/>
        <v>0</v>
      </c>
    </row>
    <row r="62" spans="1:14" ht="12.75">
      <c r="A62" s="543" t="s">
        <v>507</v>
      </c>
      <c r="B62" s="544"/>
      <c r="C62" s="545"/>
      <c r="D62" s="545"/>
      <c r="E62" s="545"/>
      <c r="F62" s="545"/>
      <c r="G62" s="515">
        <f t="shared" si="4"/>
        <v>0</v>
      </c>
      <c r="H62" s="519"/>
      <c r="I62" s="544"/>
      <c r="J62" s="545"/>
      <c r="K62" s="545"/>
      <c r="L62" s="545"/>
      <c r="M62" s="545"/>
      <c r="N62" s="498">
        <f t="shared" si="3"/>
        <v>0</v>
      </c>
    </row>
    <row r="63" spans="1:14" ht="12.75">
      <c r="A63" s="543" t="s">
        <v>508</v>
      </c>
      <c r="B63" s="544"/>
      <c r="C63" s="545"/>
      <c r="D63" s="545"/>
      <c r="E63" s="545"/>
      <c r="F63" s="545"/>
      <c r="G63" s="515">
        <f t="shared" si="4"/>
        <v>0</v>
      </c>
      <c r="H63" s="519"/>
      <c r="I63" s="544"/>
      <c r="J63" s="545"/>
      <c r="K63" s="545"/>
      <c r="L63" s="545"/>
      <c r="M63" s="545"/>
      <c r="N63" s="498">
        <f t="shared" si="3"/>
        <v>0</v>
      </c>
    </row>
    <row r="64" spans="1:14" ht="12.75">
      <c r="A64" s="543" t="s">
        <v>509</v>
      </c>
      <c r="B64" s="544"/>
      <c r="C64" s="545"/>
      <c r="D64" s="545"/>
      <c r="E64" s="545"/>
      <c r="F64" s="545"/>
      <c r="G64" s="515">
        <f t="shared" si="4"/>
        <v>0</v>
      </c>
      <c r="H64" s="519"/>
      <c r="I64" s="544"/>
      <c r="J64" s="545"/>
      <c r="K64" s="545">
        <v>4500</v>
      </c>
      <c r="L64" s="545"/>
      <c r="M64" s="545"/>
      <c r="N64" s="498">
        <f t="shared" si="3"/>
        <v>4500</v>
      </c>
    </row>
    <row r="65" spans="1:14" ht="12.75">
      <c r="A65" s="543" t="s">
        <v>510</v>
      </c>
      <c r="B65" s="544"/>
      <c r="C65" s="545"/>
      <c r="D65" s="545"/>
      <c r="E65" s="545"/>
      <c r="F65" s="545"/>
      <c r="G65" s="515">
        <f t="shared" si="4"/>
        <v>0</v>
      </c>
      <c r="H65" s="519"/>
      <c r="I65" s="544"/>
      <c r="J65" s="545"/>
      <c r="K65" s="545"/>
      <c r="L65" s="545"/>
      <c r="M65" s="545"/>
      <c r="N65" s="498">
        <f t="shared" si="3"/>
        <v>0</v>
      </c>
    </row>
    <row r="66" spans="1:14" ht="12.75">
      <c r="A66" s="543" t="s">
        <v>511</v>
      </c>
      <c r="B66" s="544"/>
      <c r="C66" s="545"/>
      <c r="D66" s="545"/>
      <c r="E66" s="545"/>
      <c r="F66" s="545"/>
      <c r="G66" s="515">
        <f t="shared" si="4"/>
        <v>0</v>
      </c>
      <c r="H66" s="519"/>
      <c r="I66" s="544"/>
      <c r="J66" s="545"/>
      <c r="K66" s="545"/>
      <c r="L66" s="545"/>
      <c r="M66" s="545"/>
      <c r="N66" s="498">
        <f t="shared" si="3"/>
        <v>0</v>
      </c>
    </row>
    <row r="67" spans="1:14" ht="12.75">
      <c r="A67" s="543" t="s">
        <v>512</v>
      </c>
      <c r="B67" s="544"/>
      <c r="C67" s="545"/>
      <c r="D67" s="545"/>
      <c r="E67" s="545"/>
      <c r="F67" s="545"/>
      <c r="G67" s="515">
        <f t="shared" si="4"/>
        <v>0</v>
      </c>
      <c r="H67" s="519"/>
      <c r="I67" s="544"/>
      <c r="J67" s="545"/>
      <c r="K67" s="545">
        <v>2000</v>
      </c>
      <c r="L67" s="545"/>
      <c r="M67" s="545"/>
      <c r="N67" s="498">
        <f t="shared" si="3"/>
        <v>2000</v>
      </c>
    </row>
    <row r="68" spans="1:14" ht="12.75">
      <c r="A68" s="543" t="s">
        <v>513</v>
      </c>
      <c r="B68" s="544"/>
      <c r="C68" s="545"/>
      <c r="D68" s="545"/>
      <c r="E68" s="545"/>
      <c r="F68" s="545"/>
      <c r="G68" s="515">
        <f t="shared" si="4"/>
        <v>0</v>
      </c>
      <c r="H68" s="519"/>
      <c r="I68" s="544"/>
      <c r="J68" s="545"/>
      <c r="K68" s="545">
        <v>1200</v>
      </c>
      <c r="L68" s="545"/>
      <c r="M68" s="545"/>
      <c r="N68" s="498">
        <f t="shared" si="3"/>
        <v>1200</v>
      </c>
    </row>
    <row r="69" spans="1:14" ht="12.75">
      <c r="A69" s="543" t="s">
        <v>514</v>
      </c>
      <c r="B69" s="544"/>
      <c r="C69" s="545"/>
      <c r="D69" s="545"/>
      <c r="E69" s="545"/>
      <c r="F69" s="545"/>
      <c r="G69" s="515">
        <f t="shared" si="4"/>
        <v>0</v>
      </c>
      <c r="H69" s="519"/>
      <c r="I69" s="544"/>
      <c r="J69" s="545"/>
      <c r="K69" s="545"/>
      <c r="L69" s="545"/>
      <c r="M69" s="545"/>
      <c r="N69" s="498">
        <f t="shared" si="3"/>
        <v>0</v>
      </c>
    </row>
    <row r="70" spans="1:14" ht="12.75">
      <c r="A70" s="543" t="s">
        <v>515</v>
      </c>
      <c r="B70" s="544"/>
      <c r="C70" s="545"/>
      <c r="D70" s="545"/>
      <c r="E70" s="545"/>
      <c r="F70" s="545"/>
      <c r="G70" s="515">
        <f t="shared" si="4"/>
        <v>0</v>
      </c>
      <c r="H70" s="519"/>
      <c r="I70" s="544"/>
      <c r="J70" s="545"/>
      <c r="K70" s="545"/>
      <c r="L70" s="545"/>
      <c r="M70" s="545"/>
      <c r="N70" s="498">
        <f t="shared" si="3"/>
        <v>0</v>
      </c>
    </row>
    <row r="71" spans="1:14" ht="12.75">
      <c r="A71" s="543" t="s">
        <v>516</v>
      </c>
      <c r="B71" s="544">
        <v>1500</v>
      </c>
      <c r="C71" s="545"/>
      <c r="D71" s="545"/>
      <c r="E71" s="545"/>
      <c r="F71" s="545"/>
      <c r="G71" s="515">
        <f t="shared" si="4"/>
        <v>1500</v>
      </c>
      <c r="H71" s="519"/>
      <c r="I71" s="544"/>
      <c r="J71" s="545"/>
      <c r="K71" s="545">
        <v>2000</v>
      </c>
      <c r="L71" s="545"/>
      <c r="M71" s="545"/>
      <c r="N71" s="498">
        <f t="shared" si="3"/>
        <v>2000</v>
      </c>
    </row>
    <row r="72" spans="1:14" ht="12.75">
      <c r="A72" s="543" t="s">
        <v>517</v>
      </c>
      <c r="B72" s="544"/>
      <c r="C72" s="545"/>
      <c r="D72" s="545"/>
      <c r="E72" s="545"/>
      <c r="F72" s="545"/>
      <c r="G72" s="515">
        <f t="shared" si="4"/>
        <v>0</v>
      </c>
      <c r="H72" s="519"/>
      <c r="I72" s="544"/>
      <c r="J72" s="545"/>
      <c r="K72" s="548">
        <v>4500</v>
      </c>
      <c r="L72" s="545"/>
      <c r="M72" s="545"/>
      <c r="N72" s="498">
        <f t="shared" si="3"/>
        <v>4500</v>
      </c>
    </row>
    <row r="73" spans="1:14" ht="12.75">
      <c r="A73" s="549" t="s">
        <v>518</v>
      </c>
      <c r="B73" s="546"/>
      <c r="C73" s="547"/>
      <c r="D73" s="547">
        <v>248457</v>
      </c>
      <c r="E73" s="545"/>
      <c r="F73" s="545"/>
      <c r="G73" s="515">
        <f t="shared" si="4"/>
        <v>248457</v>
      </c>
      <c r="H73" s="519"/>
      <c r="I73" s="546">
        <v>247377</v>
      </c>
      <c r="J73" s="545">
        <v>2040</v>
      </c>
      <c r="K73" s="545"/>
      <c r="L73" s="545"/>
      <c r="M73" s="545"/>
      <c r="N73" s="498">
        <f t="shared" si="3"/>
        <v>249417</v>
      </c>
    </row>
    <row r="74" spans="1:14" ht="12.75">
      <c r="A74" s="579" t="s">
        <v>519</v>
      </c>
      <c r="B74" s="546"/>
      <c r="C74" s="547">
        <v>36000</v>
      </c>
      <c r="D74" s="547"/>
      <c r="E74" s="545"/>
      <c r="F74" s="545"/>
      <c r="G74" s="515">
        <f t="shared" si="4"/>
        <v>36000</v>
      </c>
      <c r="H74" s="519"/>
      <c r="I74" s="546"/>
      <c r="J74" s="547"/>
      <c r="K74" s="547"/>
      <c r="L74" s="545"/>
      <c r="M74" s="545"/>
      <c r="N74" s="498">
        <f t="shared" si="3"/>
        <v>0</v>
      </c>
    </row>
    <row r="75" spans="1:14" ht="12.75">
      <c r="A75" s="543" t="s">
        <v>520</v>
      </c>
      <c r="B75" s="546"/>
      <c r="C75" s="547"/>
      <c r="D75" s="547"/>
      <c r="E75" s="545"/>
      <c r="F75" s="545"/>
      <c r="G75" s="515">
        <f t="shared" si="4"/>
        <v>0</v>
      </c>
      <c r="H75" s="519"/>
      <c r="I75" s="546"/>
      <c r="J75" s="547"/>
      <c r="K75" s="547">
        <v>6300</v>
      </c>
      <c r="L75" s="545"/>
      <c r="M75" s="545"/>
      <c r="N75" s="498">
        <f t="shared" si="3"/>
        <v>6300</v>
      </c>
    </row>
    <row r="76" spans="1:14" ht="12.75">
      <c r="A76" s="543" t="s">
        <v>521</v>
      </c>
      <c r="B76" s="546"/>
      <c r="C76" s="547"/>
      <c r="D76" s="547"/>
      <c r="E76" s="545"/>
      <c r="F76" s="545"/>
      <c r="G76" s="550">
        <f t="shared" si="4"/>
        <v>0</v>
      </c>
      <c r="H76" s="519"/>
      <c r="I76" s="546"/>
      <c r="J76" s="547"/>
      <c r="K76" s="547"/>
      <c r="L76" s="545"/>
      <c r="M76" s="545"/>
      <c r="N76" s="498">
        <f t="shared" si="3"/>
        <v>0</v>
      </c>
    </row>
    <row r="77" spans="1:14" ht="13.5" thickBot="1">
      <c r="A77" s="543" t="s">
        <v>522</v>
      </c>
      <c r="B77" s="544"/>
      <c r="C77" s="545"/>
      <c r="D77" s="545"/>
      <c r="E77" s="545"/>
      <c r="F77" s="545"/>
      <c r="G77" s="551">
        <f t="shared" si="4"/>
        <v>0</v>
      </c>
      <c r="H77" s="519"/>
      <c r="I77" s="546"/>
      <c r="J77" s="547"/>
      <c r="K77" s="547"/>
      <c r="L77" s="545"/>
      <c r="M77" s="545"/>
      <c r="N77" s="552">
        <f t="shared" si="3"/>
        <v>0</v>
      </c>
    </row>
    <row r="78" spans="1:14" ht="12.75">
      <c r="A78" s="553" t="s">
        <v>66</v>
      </c>
      <c r="B78" s="554">
        <f>SUM(B9:B12,B14:B24,B29,B33:B48,B51:B77)</f>
        <v>1055352</v>
      </c>
      <c r="C78" s="554">
        <f>SUM(C9:C12,C14:C24,C29,C33:C48,C51:C77)</f>
        <v>36000</v>
      </c>
      <c r="D78" s="554">
        <f>SUM(D9:D12,D13:D24,D29,D33:D48,D51:D77,D28)</f>
        <v>716871</v>
      </c>
      <c r="E78" s="554">
        <f>SUM(E9:E12,E14:E24,E29,E33:E48,E51:E77)</f>
        <v>386783</v>
      </c>
      <c r="F78" s="554">
        <f>SUM(F9:F12,F14:F23,F24,F29,F33:F48,F51:F77)</f>
        <v>6984</v>
      </c>
      <c r="G78" s="554">
        <f>SUM(G9:G12,G13:G24,G33:G48,G51:G58,G59:G77,G28)</f>
        <v>2201990</v>
      </c>
      <c r="H78" s="554" t="e">
        <f>SUM(H9:H12,H14:H24,H33:H48,H51:H58,H59:H77)</f>
        <v>#REF!</v>
      </c>
      <c r="I78" s="554">
        <f>SUM(I9:I12,I13:I24,I29,I33:I48,I51:I77,I28)</f>
        <v>381632</v>
      </c>
      <c r="J78" s="582">
        <f>SUM(J9:J12,J13:J24,J29,J33:J48,J51:J77)</f>
        <v>241884</v>
      </c>
      <c r="K78" s="582">
        <f>SUM(K9:K12,K13:K24,K29,K33:K48,K51:K77)</f>
        <v>1132051</v>
      </c>
      <c r="L78" s="554">
        <f>SUM(L9:L12,L13:L24,L29,L33:L48,L51:L77)</f>
        <v>422262</v>
      </c>
      <c r="M78" s="554">
        <f>SUM(M9:M12,M13:M24,M29,M33:M48,M51:M77)</f>
        <v>24161</v>
      </c>
      <c r="N78" s="555">
        <f>SUM(N9:N12,N13:N24,N29,N33:N48,N51:N77,N28)</f>
        <v>2201990</v>
      </c>
    </row>
    <row r="79" spans="1:14" ht="12.75">
      <c r="A79" s="556" t="s">
        <v>523</v>
      </c>
      <c r="B79" s="496"/>
      <c r="C79" s="497"/>
      <c r="D79" s="497"/>
      <c r="E79" s="497"/>
      <c r="F79" s="497"/>
      <c r="G79" s="498"/>
      <c r="H79" s="557"/>
      <c r="I79" s="503"/>
      <c r="J79" s="513"/>
      <c r="K79" s="524">
        <v>881501</v>
      </c>
      <c r="L79" s="497"/>
      <c r="M79" s="497"/>
      <c r="N79" s="558">
        <f>SUM(I79:M79)</f>
        <v>881501</v>
      </c>
    </row>
    <row r="80" spans="1:14" ht="13.5" thickBot="1">
      <c r="A80" s="559" t="s">
        <v>78</v>
      </c>
      <c r="B80" s="560">
        <f aca="true" t="shared" si="5" ref="B80:N80">B78-B79</f>
        <v>1055352</v>
      </c>
      <c r="C80" s="561">
        <f t="shared" si="5"/>
        <v>36000</v>
      </c>
      <c r="D80" s="561">
        <f t="shared" si="5"/>
        <v>716871</v>
      </c>
      <c r="E80" s="561">
        <f t="shared" si="5"/>
        <v>386783</v>
      </c>
      <c r="F80" s="561">
        <f t="shared" si="5"/>
        <v>6984</v>
      </c>
      <c r="G80" s="561">
        <f t="shared" si="5"/>
        <v>2201990</v>
      </c>
      <c r="H80" s="562" t="e">
        <f t="shared" si="5"/>
        <v>#REF!</v>
      </c>
      <c r="I80" s="560">
        <f t="shared" si="5"/>
        <v>381632</v>
      </c>
      <c r="J80" s="561">
        <f t="shared" si="5"/>
        <v>241884</v>
      </c>
      <c r="K80" s="561">
        <f t="shared" si="5"/>
        <v>250550</v>
      </c>
      <c r="L80" s="561">
        <f t="shared" si="5"/>
        <v>422262</v>
      </c>
      <c r="M80" s="561">
        <f t="shared" si="5"/>
        <v>24161</v>
      </c>
      <c r="N80" s="563">
        <f t="shared" si="5"/>
        <v>1320489</v>
      </c>
    </row>
    <row r="81" spans="1:14" ht="12.75">
      <c r="A81" s="564"/>
      <c r="B81" s="565"/>
      <c r="C81" s="565"/>
      <c r="D81" s="565"/>
      <c r="E81" s="565"/>
      <c r="F81" s="565"/>
      <c r="G81" s="566"/>
      <c r="H81" s="566"/>
      <c r="I81" s="567"/>
      <c r="J81" s="565"/>
      <c r="K81" s="568"/>
      <c r="L81" s="567"/>
      <c r="M81" s="567"/>
      <c r="N81" s="569"/>
    </row>
    <row r="82" spans="1:14" ht="12.75">
      <c r="A82" s="564"/>
      <c r="B82" s="565"/>
      <c r="C82" s="565"/>
      <c r="D82" s="565"/>
      <c r="E82" s="565"/>
      <c r="F82" s="565"/>
      <c r="G82" s="566"/>
      <c r="H82" s="566"/>
      <c r="I82" s="565"/>
      <c r="J82" s="565"/>
      <c r="K82" s="568"/>
      <c r="L82" s="567"/>
      <c r="M82" s="567"/>
      <c r="N82" s="569"/>
    </row>
    <row r="83" spans="1:14" ht="12.75">
      <c r="A83" s="564"/>
      <c r="B83" s="565"/>
      <c r="C83" s="565"/>
      <c r="D83" s="565"/>
      <c r="E83" s="565"/>
      <c r="F83" s="565"/>
      <c r="G83" s="566"/>
      <c r="H83" s="566"/>
      <c r="I83" s="570"/>
      <c r="J83" s="565"/>
      <c r="K83" s="569"/>
      <c r="L83" s="565"/>
      <c r="M83" s="565"/>
      <c r="N83" s="569"/>
    </row>
    <row r="84" spans="1:14" ht="12.75">
      <c r="A84" s="564"/>
      <c r="B84" s="565"/>
      <c r="C84" s="565"/>
      <c r="D84" s="565"/>
      <c r="E84" s="565"/>
      <c r="F84" s="565"/>
      <c r="G84" s="566"/>
      <c r="H84" s="566"/>
      <c r="I84" s="565"/>
      <c r="J84" s="565"/>
      <c r="K84" s="569"/>
      <c r="L84" s="565"/>
      <c r="M84" s="565"/>
      <c r="N84" s="569"/>
    </row>
    <row r="85" spans="1:14" ht="12.75">
      <c r="A85" s="564"/>
      <c r="B85" s="565"/>
      <c r="C85" s="565"/>
      <c r="D85" s="565"/>
      <c r="E85" s="565"/>
      <c r="F85" s="565"/>
      <c r="G85" s="566"/>
      <c r="H85" s="566"/>
      <c r="I85" s="565"/>
      <c r="J85" s="565"/>
      <c r="K85" s="569"/>
      <c r="L85" s="565"/>
      <c r="M85" s="565"/>
      <c r="N85" s="569"/>
    </row>
    <row r="86" spans="1:14" ht="12.75">
      <c r="A86" s="564"/>
      <c r="B86" s="565"/>
      <c r="C86" s="565"/>
      <c r="D86" s="565"/>
      <c r="E86" s="565"/>
      <c r="F86" s="565"/>
      <c r="G86" s="566"/>
      <c r="H86" s="566"/>
      <c r="I86" s="565"/>
      <c r="J86" s="565"/>
      <c r="K86" s="569"/>
      <c r="L86" s="565"/>
      <c r="M86" s="565"/>
      <c r="N86" s="569"/>
    </row>
    <row r="87" spans="1:14" ht="12.75">
      <c r="A87" s="564"/>
      <c r="B87" s="565"/>
      <c r="C87" s="565"/>
      <c r="D87" s="565"/>
      <c r="E87" s="565"/>
      <c r="F87" s="565"/>
      <c r="G87" s="566"/>
      <c r="H87" s="566"/>
      <c r="I87" s="565"/>
      <c r="J87" s="565"/>
      <c r="K87" s="569"/>
      <c r="L87" s="565"/>
      <c r="M87" s="565"/>
      <c r="N87" s="569"/>
    </row>
  </sheetData>
  <sheetProtection/>
  <mergeCells count="6">
    <mergeCell ref="B45:G45"/>
    <mergeCell ref="I45:N45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43">
    <pageSetUpPr fitToPage="1"/>
  </sheetPr>
  <dimension ref="A1:GL87"/>
  <sheetViews>
    <sheetView workbookViewId="0" topLeftCell="A1">
      <pane xSplit="1" ySplit="8" topLeftCell="B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3" sqref="A83"/>
    </sheetView>
  </sheetViews>
  <sheetFormatPr defaultColWidth="9.00390625" defaultRowHeight="12.75"/>
  <cols>
    <col min="1" max="1" width="42.375" style="461" customWidth="1"/>
    <col min="2" max="3" width="9.50390625" style="462" customWidth="1"/>
    <col min="4" max="4" width="9.375" style="462" bestFit="1" customWidth="1"/>
    <col min="5" max="6" width="9.50390625" style="462" customWidth="1"/>
    <col min="7" max="7" width="9.50390625" style="463" customWidth="1"/>
    <col min="8" max="8" width="1.12109375" style="463" customWidth="1"/>
    <col min="9" max="13" width="9.50390625" style="461" customWidth="1"/>
    <col min="14" max="14" width="9.50390625" style="464" customWidth="1"/>
    <col min="15" max="16384" width="10.625" style="461" customWidth="1"/>
  </cols>
  <sheetData>
    <row r="1" spans="10:13" ht="12.75">
      <c r="J1" s="789" t="s">
        <v>680</v>
      </c>
      <c r="K1" s="789"/>
      <c r="L1" s="789"/>
      <c r="M1" s="789"/>
    </row>
    <row r="2" spans="1:14" ht="12.75">
      <c r="A2" s="465"/>
      <c r="I2" s="465"/>
      <c r="J2" s="788" t="s">
        <v>537</v>
      </c>
      <c r="K2" s="788"/>
      <c r="L2" s="788"/>
      <c r="M2" s="788"/>
      <c r="N2" s="466"/>
    </row>
    <row r="3" spans="1:14" ht="17.25" customHeight="1">
      <c r="A3" s="467" t="s">
        <v>538</v>
      </c>
      <c r="B3" s="468"/>
      <c r="C3" s="468"/>
      <c r="D3" s="468"/>
      <c r="E3" s="468"/>
      <c r="F3" s="468"/>
      <c r="G3" s="469"/>
      <c r="H3" s="469"/>
      <c r="I3" s="470"/>
      <c r="J3" s="470"/>
      <c r="K3" s="470"/>
      <c r="L3" s="470"/>
      <c r="M3" s="470"/>
      <c r="N3" s="471"/>
    </row>
    <row r="4" spans="1:14" ht="19.5">
      <c r="A4" s="472" t="s">
        <v>447</v>
      </c>
      <c r="B4" s="468"/>
      <c r="C4" s="468"/>
      <c r="D4" s="468"/>
      <c r="E4" s="468"/>
      <c r="F4" s="468"/>
      <c r="G4" s="469"/>
      <c r="H4" s="469"/>
      <c r="I4" s="470"/>
      <c r="J4" s="470"/>
      <c r="K4" s="470"/>
      <c r="L4" s="470"/>
      <c r="M4" s="470"/>
      <c r="N4" s="471"/>
    </row>
    <row r="5" spans="1:14" ht="0.75" customHeight="1" thickBot="1">
      <c r="A5" s="473"/>
      <c r="B5" s="468"/>
      <c r="C5" s="468"/>
      <c r="D5" s="468"/>
      <c r="E5" s="468"/>
      <c r="F5" s="468"/>
      <c r="G5" s="469"/>
      <c r="H5" s="469"/>
      <c r="I5" s="470"/>
      <c r="J5" s="470"/>
      <c r="K5" s="470"/>
      <c r="L5" s="470"/>
      <c r="M5" s="470"/>
      <c r="N5" s="466" t="s">
        <v>448</v>
      </c>
    </row>
    <row r="6" spans="1:14" ht="15.75">
      <c r="A6" s="474" t="s">
        <v>280</v>
      </c>
      <c r="B6" s="782" t="s">
        <v>449</v>
      </c>
      <c r="C6" s="783"/>
      <c r="D6" s="783"/>
      <c r="E6" s="783"/>
      <c r="F6" s="783"/>
      <c r="G6" s="784"/>
      <c r="H6" s="475"/>
      <c r="I6" s="782" t="s">
        <v>450</v>
      </c>
      <c r="J6" s="783"/>
      <c r="K6" s="783"/>
      <c r="L6" s="783"/>
      <c r="M6" s="783"/>
      <c r="N6" s="784"/>
    </row>
    <row r="7" spans="1:14" ht="12.75">
      <c r="A7" s="534"/>
      <c r="B7" s="477" t="s">
        <v>451</v>
      </c>
      <c r="C7" s="478" t="s">
        <v>452</v>
      </c>
      <c r="D7" s="478" t="s">
        <v>453</v>
      </c>
      <c r="E7" s="478" t="s">
        <v>454</v>
      </c>
      <c r="F7" s="478" t="s">
        <v>455</v>
      </c>
      <c r="G7" s="479" t="s">
        <v>456</v>
      </c>
      <c r="H7" s="480"/>
      <c r="I7" s="477" t="s">
        <v>451</v>
      </c>
      <c r="J7" s="478" t="s">
        <v>452</v>
      </c>
      <c r="K7" s="478" t="s">
        <v>453</v>
      </c>
      <c r="L7" s="478" t="s">
        <v>161</v>
      </c>
      <c r="M7" s="478" t="s">
        <v>455</v>
      </c>
      <c r="N7" s="479" t="s">
        <v>456</v>
      </c>
    </row>
    <row r="8" spans="1:14" ht="13.5" thickBot="1">
      <c r="A8" s="481"/>
      <c r="B8" s="482" t="s">
        <v>457</v>
      </c>
      <c r="C8" s="483" t="s">
        <v>457</v>
      </c>
      <c r="D8" s="483" t="s">
        <v>458</v>
      </c>
      <c r="E8" s="483" t="s">
        <v>459</v>
      </c>
      <c r="F8" s="483" t="s">
        <v>460</v>
      </c>
      <c r="G8" s="484" t="s">
        <v>461</v>
      </c>
      <c r="H8" s="485"/>
      <c r="I8" s="482" t="s">
        <v>462</v>
      </c>
      <c r="J8" s="483" t="s">
        <v>463</v>
      </c>
      <c r="K8" s="483" t="s">
        <v>464</v>
      </c>
      <c r="L8" s="483"/>
      <c r="M8" s="483" t="s">
        <v>465</v>
      </c>
      <c r="N8" s="484" t="s">
        <v>466</v>
      </c>
    </row>
    <row r="9" spans="1:194" ht="12.75">
      <c r="A9" s="634" t="s">
        <v>467</v>
      </c>
      <c r="B9" s="486"/>
      <c r="C9" s="487"/>
      <c r="D9" s="571"/>
      <c r="E9" s="487"/>
      <c r="F9" s="489"/>
      <c r="G9" s="490">
        <f>SUM(B9:F9)</f>
        <v>0</v>
      </c>
      <c r="H9" s="491"/>
      <c r="I9" s="492"/>
      <c r="J9" s="487"/>
      <c r="K9" s="572"/>
      <c r="L9" s="487"/>
      <c r="M9" s="487"/>
      <c r="N9" s="490">
        <f>SUM(I9:M9)</f>
        <v>0</v>
      </c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494"/>
      <c r="AM9" s="494"/>
      <c r="AN9" s="494"/>
      <c r="AO9" s="494"/>
      <c r="AP9" s="494"/>
      <c r="AQ9" s="494"/>
      <c r="AR9" s="494"/>
      <c r="AS9" s="494"/>
      <c r="AT9" s="494"/>
      <c r="AU9" s="494"/>
      <c r="AV9" s="494"/>
      <c r="AW9" s="494"/>
      <c r="AX9" s="494"/>
      <c r="AY9" s="494"/>
      <c r="AZ9" s="494"/>
      <c r="BA9" s="494"/>
      <c r="BB9" s="494"/>
      <c r="BC9" s="494"/>
      <c r="BD9" s="494"/>
      <c r="BE9" s="494"/>
      <c r="BF9" s="494"/>
      <c r="BG9" s="494"/>
      <c r="BH9" s="494"/>
      <c r="BI9" s="494"/>
      <c r="BJ9" s="494"/>
      <c r="BK9" s="494"/>
      <c r="BL9" s="494"/>
      <c r="BM9" s="494"/>
      <c r="BN9" s="494"/>
      <c r="BO9" s="494"/>
      <c r="BP9" s="494"/>
      <c r="BQ9" s="494"/>
      <c r="BR9" s="494"/>
      <c r="BS9" s="494"/>
      <c r="BT9" s="494"/>
      <c r="BU9" s="494"/>
      <c r="BV9" s="494"/>
      <c r="BW9" s="494"/>
      <c r="BX9" s="494"/>
      <c r="BY9" s="494"/>
      <c r="BZ9" s="494"/>
      <c r="CA9" s="494"/>
      <c r="CB9" s="494"/>
      <c r="CC9" s="494"/>
      <c r="CD9" s="494"/>
      <c r="CE9" s="494"/>
      <c r="CF9" s="494"/>
      <c r="CG9" s="494"/>
      <c r="CH9" s="494"/>
      <c r="CI9" s="494"/>
      <c r="CJ9" s="494"/>
      <c r="CK9" s="494"/>
      <c r="CL9" s="494"/>
      <c r="CM9" s="494"/>
      <c r="CN9" s="494"/>
      <c r="CO9" s="494"/>
      <c r="CP9" s="494"/>
      <c r="CQ9" s="494"/>
      <c r="CR9" s="494"/>
      <c r="CS9" s="494"/>
      <c r="CT9" s="494"/>
      <c r="CU9" s="494"/>
      <c r="CV9" s="494"/>
      <c r="CW9" s="494"/>
      <c r="CX9" s="494"/>
      <c r="CY9" s="494"/>
      <c r="CZ9" s="494"/>
      <c r="DA9" s="494"/>
      <c r="DB9" s="494"/>
      <c r="DC9" s="494"/>
      <c r="DD9" s="494"/>
      <c r="DE9" s="494"/>
      <c r="DF9" s="494"/>
      <c r="DG9" s="494"/>
      <c r="DH9" s="494"/>
      <c r="DI9" s="494"/>
      <c r="DJ9" s="494"/>
      <c r="DK9" s="494"/>
      <c r="DL9" s="494"/>
      <c r="DM9" s="494"/>
      <c r="DN9" s="494"/>
      <c r="DO9" s="494"/>
      <c r="DP9" s="494"/>
      <c r="DQ9" s="494"/>
      <c r="DR9" s="494"/>
      <c r="DS9" s="494"/>
      <c r="DT9" s="494"/>
      <c r="DU9" s="494"/>
      <c r="DV9" s="494"/>
      <c r="DW9" s="494"/>
      <c r="DX9" s="494"/>
      <c r="DY9" s="494"/>
      <c r="DZ9" s="494"/>
      <c r="EA9" s="494"/>
      <c r="EB9" s="494"/>
      <c r="EC9" s="494"/>
      <c r="ED9" s="494"/>
      <c r="EE9" s="494"/>
      <c r="EF9" s="494"/>
      <c r="EG9" s="494"/>
      <c r="EH9" s="494"/>
      <c r="EI9" s="494"/>
      <c r="EJ9" s="494"/>
      <c r="EK9" s="494"/>
      <c r="EL9" s="494"/>
      <c r="EM9" s="494"/>
      <c r="EN9" s="494"/>
      <c r="EO9" s="494"/>
      <c r="EP9" s="494"/>
      <c r="EQ9" s="494"/>
      <c r="ER9" s="494"/>
      <c r="ES9" s="494"/>
      <c r="ET9" s="494"/>
      <c r="EU9" s="494"/>
      <c r="EV9" s="494"/>
      <c r="EW9" s="494"/>
      <c r="EX9" s="494"/>
      <c r="EY9" s="494"/>
      <c r="EZ9" s="494"/>
      <c r="FA9" s="494"/>
      <c r="FB9" s="494"/>
      <c r="FC9" s="494"/>
      <c r="FD9" s="494"/>
      <c r="FE9" s="494"/>
      <c r="FF9" s="494"/>
      <c r="FG9" s="494"/>
      <c r="FH9" s="494"/>
      <c r="FI9" s="494"/>
      <c r="FJ9" s="494"/>
      <c r="FK9" s="494"/>
      <c r="FL9" s="494"/>
      <c r="FM9" s="494"/>
      <c r="FN9" s="494"/>
      <c r="FO9" s="494"/>
      <c r="FP9" s="494"/>
      <c r="FQ9" s="494"/>
      <c r="FR9" s="494"/>
      <c r="FS9" s="494"/>
      <c r="FT9" s="494"/>
      <c r="FU9" s="494"/>
      <c r="FV9" s="494"/>
      <c r="FW9" s="494"/>
      <c r="FX9" s="494"/>
      <c r="FY9" s="494"/>
      <c r="FZ9" s="494"/>
      <c r="GA9" s="494"/>
      <c r="GB9" s="494"/>
      <c r="GC9" s="494"/>
      <c r="GD9" s="494"/>
      <c r="GE9" s="494"/>
      <c r="GF9" s="494"/>
      <c r="GG9" s="494"/>
      <c r="GH9" s="494"/>
      <c r="GI9" s="494"/>
      <c r="GJ9" s="494"/>
      <c r="GK9" s="494"/>
      <c r="GL9" s="494"/>
    </row>
    <row r="10" spans="1:14" ht="12.75">
      <c r="A10" s="495" t="s">
        <v>468</v>
      </c>
      <c r="B10" s="496"/>
      <c r="C10" s="497"/>
      <c r="D10" s="497"/>
      <c r="E10" s="497"/>
      <c r="F10" s="497"/>
      <c r="G10" s="498">
        <f>SUM(B10:F10)</f>
        <v>0</v>
      </c>
      <c r="H10" s="499"/>
      <c r="I10" s="496"/>
      <c r="J10" s="497"/>
      <c r="K10" s="497"/>
      <c r="L10" s="497"/>
      <c r="M10" s="497"/>
      <c r="N10" s="498">
        <f>SUM(I10:M10)</f>
        <v>0</v>
      </c>
    </row>
    <row r="11" spans="1:14" ht="12.75">
      <c r="A11" s="500" t="s">
        <v>469</v>
      </c>
      <c r="B11" s="496"/>
      <c r="C11" s="497"/>
      <c r="D11" s="497"/>
      <c r="E11" s="497"/>
      <c r="F11" s="497"/>
      <c r="G11" s="498">
        <f>SUM(B11:F11)</f>
        <v>0</v>
      </c>
      <c r="H11" s="499"/>
      <c r="I11" s="496"/>
      <c r="J11" s="497"/>
      <c r="K11" s="497"/>
      <c r="L11" s="497"/>
      <c r="M11" s="497"/>
      <c r="N11" s="498">
        <f>SUM(I11:M11)</f>
        <v>0</v>
      </c>
    </row>
    <row r="12" spans="1:14" ht="12.75">
      <c r="A12" s="502" t="s">
        <v>470</v>
      </c>
      <c r="B12" s="503">
        <f>SUM(B13:B15)</f>
        <v>0</v>
      </c>
      <c r="C12" s="504">
        <f>SUM(C13:C15)</f>
        <v>0</v>
      </c>
      <c r="D12" s="504">
        <f>SUM(D13:D18)</f>
        <v>0</v>
      </c>
      <c r="E12" s="504">
        <f>SUM(E13:E18)</f>
        <v>0</v>
      </c>
      <c r="F12" s="504">
        <f>SUM(F13:F18)</f>
        <v>0</v>
      </c>
      <c r="G12" s="504">
        <f>SUM(G13:G18)</f>
        <v>0</v>
      </c>
      <c r="H12" s="504">
        <f>SUM(H13:H17)</f>
        <v>0</v>
      </c>
      <c r="I12" s="504">
        <f>SUM(I13:I17)</f>
        <v>0</v>
      </c>
      <c r="J12" s="504">
        <f>SUM(J13:J18)</f>
        <v>0</v>
      </c>
      <c r="K12" s="504">
        <f>SUM(K13:K18)</f>
        <v>0</v>
      </c>
      <c r="L12" s="504">
        <f>SUM(L13:L18)</f>
        <v>0</v>
      </c>
      <c r="M12" s="504">
        <f>SUM(M13:M18)</f>
        <v>0</v>
      </c>
      <c r="N12" s="498">
        <f>SUM(N13:N18)</f>
        <v>0</v>
      </c>
    </row>
    <row r="13" spans="1:14" ht="12.75">
      <c r="A13" s="505" t="s">
        <v>524</v>
      </c>
      <c r="B13" s="506"/>
      <c r="C13" s="507"/>
      <c r="D13" s="508"/>
      <c r="E13" s="507"/>
      <c r="F13" s="508"/>
      <c r="G13" s="509">
        <f>SUM(B13:F13)</f>
        <v>0</v>
      </c>
      <c r="H13" s="499"/>
      <c r="I13" s="506"/>
      <c r="J13" s="506"/>
      <c r="K13" s="506">
        <f>SUM(K15:K20)</f>
        <v>0</v>
      </c>
      <c r="L13" s="506">
        <f>SUM(L15:L20)</f>
        <v>0</v>
      </c>
      <c r="M13" s="506">
        <f>SUM(M15:M20)</f>
        <v>0</v>
      </c>
      <c r="N13" s="509">
        <f aca="true" t="shared" si="0" ref="N13:N24">SUM(I13:M13)</f>
        <v>0</v>
      </c>
    </row>
    <row r="14" spans="1:14" ht="12.75">
      <c r="A14" s="505" t="s">
        <v>525</v>
      </c>
      <c r="B14" s="506"/>
      <c r="C14" s="507"/>
      <c r="D14" s="508"/>
      <c r="E14" s="507"/>
      <c r="F14" s="508"/>
      <c r="G14" s="509">
        <f>SUM(B14:F14)</f>
        <v>0</v>
      </c>
      <c r="H14" s="499"/>
      <c r="I14" s="506"/>
      <c r="J14" s="510"/>
      <c r="K14" s="510"/>
      <c r="L14" s="510"/>
      <c r="M14" s="510"/>
      <c r="N14" s="509">
        <f t="shared" si="0"/>
        <v>0</v>
      </c>
    </row>
    <row r="15" spans="1:14" ht="12.75">
      <c r="A15" s="505" t="s">
        <v>526</v>
      </c>
      <c r="B15" s="506"/>
      <c r="C15" s="507"/>
      <c r="D15" s="507"/>
      <c r="E15" s="507"/>
      <c r="F15" s="508"/>
      <c r="G15" s="509">
        <f>SUM(B15:F15)</f>
        <v>0</v>
      </c>
      <c r="H15" s="499"/>
      <c r="I15" s="506"/>
      <c r="J15" s="507"/>
      <c r="K15" s="507"/>
      <c r="L15" s="507"/>
      <c r="M15" s="507"/>
      <c r="N15" s="509">
        <f t="shared" si="0"/>
        <v>0</v>
      </c>
    </row>
    <row r="16" spans="1:14" ht="12.75">
      <c r="A16" s="505" t="s">
        <v>527</v>
      </c>
      <c r="B16" s="506"/>
      <c r="C16" s="507"/>
      <c r="D16" s="507"/>
      <c r="E16" s="507"/>
      <c r="F16" s="508"/>
      <c r="G16" s="509"/>
      <c r="H16" s="499"/>
      <c r="I16" s="506"/>
      <c r="J16" s="507"/>
      <c r="K16" s="507"/>
      <c r="L16" s="507"/>
      <c r="M16" s="507"/>
      <c r="N16" s="509">
        <f t="shared" si="0"/>
        <v>0</v>
      </c>
    </row>
    <row r="17" spans="1:14" ht="12.75">
      <c r="A17" s="505" t="s">
        <v>528</v>
      </c>
      <c r="B17" s="506"/>
      <c r="C17" s="507"/>
      <c r="D17" s="507"/>
      <c r="E17" s="507"/>
      <c r="F17" s="508"/>
      <c r="G17" s="509">
        <f aca="true" t="shared" si="1" ref="G17:G29">SUM(B17:F17)</f>
        <v>0</v>
      </c>
      <c r="H17" s="499"/>
      <c r="I17" s="506"/>
      <c r="J17" s="507"/>
      <c r="K17" s="507"/>
      <c r="L17" s="507"/>
      <c r="M17" s="507"/>
      <c r="N17" s="509">
        <f t="shared" si="0"/>
        <v>0</v>
      </c>
    </row>
    <row r="18" spans="1:14" ht="12.75">
      <c r="A18" s="505" t="s">
        <v>471</v>
      </c>
      <c r="B18" s="506"/>
      <c r="C18" s="507"/>
      <c r="D18" s="507"/>
      <c r="E18" s="507"/>
      <c r="F18" s="507"/>
      <c r="G18" s="509">
        <f t="shared" si="1"/>
        <v>0</v>
      </c>
      <c r="H18" s="499"/>
      <c r="I18" s="506"/>
      <c r="J18" s="507"/>
      <c r="K18" s="507"/>
      <c r="L18" s="507"/>
      <c r="M18" s="507"/>
      <c r="N18" s="509">
        <f t="shared" si="0"/>
        <v>0</v>
      </c>
    </row>
    <row r="19" spans="1:14" ht="12.75">
      <c r="A19" s="512" t="s">
        <v>472</v>
      </c>
      <c r="B19" s="506"/>
      <c r="C19" s="507"/>
      <c r="D19" s="513"/>
      <c r="E19" s="507"/>
      <c r="F19" s="508"/>
      <c r="G19" s="515">
        <f t="shared" si="1"/>
        <v>0</v>
      </c>
      <c r="H19" s="499"/>
      <c r="I19" s="506"/>
      <c r="J19" s="513"/>
      <c r="K19" s="507"/>
      <c r="L19" s="507"/>
      <c r="M19" s="507"/>
      <c r="N19" s="515">
        <f t="shared" si="0"/>
        <v>0</v>
      </c>
    </row>
    <row r="20" spans="1:14" ht="12.75">
      <c r="A20" s="495" t="s">
        <v>529</v>
      </c>
      <c r="B20" s="518"/>
      <c r="C20" s="497"/>
      <c r="D20" s="497"/>
      <c r="E20" s="497"/>
      <c r="F20" s="517"/>
      <c r="G20" s="498">
        <f t="shared" si="1"/>
        <v>0</v>
      </c>
      <c r="H20" s="499"/>
      <c r="I20" s="496"/>
      <c r="J20" s="497"/>
      <c r="K20" s="497"/>
      <c r="L20" s="497"/>
      <c r="M20" s="497"/>
      <c r="N20" s="498">
        <f t="shared" si="0"/>
        <v>0</v>
      </c>
    </row>
    <row r="21" spans="1:14" ht="12.75">
      <c r="A21" s="495" t="s">
        <v>473</v>
      </c>
      <c r="B21" s="518"/>
      <c r="C21" s="497"/>
      <c r="D21" s="497"/>
      <c r="E21" s="497"/>
      <c r="F21" s="517"/>
      <c r="G21" s="498">
        <f t="shared" si="1"/>
        <v>0</v>
      </c>
      <c r="H21" s="499"/>
      <c r="I21" s="573"/>
      <c r="J21" s="497"/>
      <c r="K21" s="497"/>
      <c r="L21" s="497"/>
      <c r="M21" s="497"/>
      <c r="N21" s="498">
        <f t="shared" si="0"/>
        <v>0</v>
      </c>
    </row>
    <row r="22" spans="1:14" ht="12.75">
      <c r="A22" s="495" t="s">
        <v>474</v>
      </c>
      <c r="B22" s="496"/>
      <c r="C22" s="497"/>
      <c r="D22" s="497"/>
      <c r="E22" s="497"/>
      <c r="F22" s="497"/>
      <c r="G22" s="498">
        <f t="shared" si="1"/>
        <v>0</v>
      </c>
      <c r="H22" s="499"/>
      <c r="I22" s="496"/>
      <c r="J22" s="497"/>
      <c r="K22" s="497"/>
      <c r="L22" s="497"/>
      <c r="M22" s="497"/>
      <c r="N22" s="498">
        <f t="shared" si="0"/>
        <v>0</v>
      </c>
    </row>
    <row r="23" spans="1:14" ht="12.75">
      <c r="A23" s="495" t="s">
        <v>475</v>
      </c>
      <c r="B23" s="516">
        <v>600</v>
      </c>
      <c r="C23" s="513"/>
      <c r="D23" s="513"/>
      <c r="E23" s="513"/>
      <c r="F23" s="513"/>
      <c r="G23" s="550">
        <f t="shared" si="1"/>
        <v>600</v>
      </c>
      <c r="H23" s="499"/>
      <c r="I23" s="496">
        <v>2461</v>
      </c>
      <c r="J23" s="497"/>
      <c r="K23" s="497"/>
      <c r="L23" s="497"/>
      <c r="M23" s="497"/>
      <c r="N23" s="498">
        <f t="shared" si="0"/>
        <v>2461</v>
      </c>
    </row>
    <row r="24" spans="1:14" ht="12.75">
      <c r="A24" s="495" t="s">
        <v>476</v>
      </c>
      <c r="B24" s="516"/>
      <c r="C24" s="513"/>
      <c r="D24" s="513"/>
      <c r="E24" s="513"/>
      <c r="F24" s="513"/>
      <c r="G24" s="550">
        <f t="shared" si="1"/>
        <v>0</v>
      </c>
      <c r="H24" s="499"/>
      <c r="I24" s="496"/>
      <c r="J24" s="497"/>
      <c r="K24" s="497"/>
      <c r="L24" s="497"/>
      <c r="M24" s="497"/>
      <c r="N24" s="498">
        <f t="shared" si="0"/>
        <v>0</v>
      </c>
    </row>
    <row r="25" spans="1:14" ht="12.75">
      <c r="A25" s="495" t="s">
        <v>477</v>
      </c>
      <c r="B25" s="516"/>
      <c r="C25" s="513"/>
      <c r="D25" s="513"/>
      <c r="E25" s="513"/>
      <c r="F25" s="513"/>
      <c r="G25" s="550">
        <f t="shared" si="1"/>
        <v>0</v>
      </c>
      <c r="H25" s="499"/>
      <c r="I25" s="496"/>
      <c r="J25" s="497"/>
      <c r="K25" s="497"/>
      <c r="L25" s="497"/>
      <c r="M25" s="497"/>
      <c r="N25" s="498">
        <f aca="true" t="shared" si="2" ref="N25:N41">SUM(I25:M25)</f>
        <v>0</v>
      </c>
    </row>
    <row r="26" spans="1:14" ht="12.75">
      <c r="A26" s="495" t="s">
        <v>478</v>
      </c>
      <c r="B26" s="541"/>
      <c r="C26" s="522"/>
      <c r="D26" s="522"/>
      <c r="E26" s="522"/>
      <c r="F26" s="522"/>
      <c r="G26" s="550">
        <f t="shared" si="1"/>
        <v>0</v>
      </c>
      <c r="H26" s="519"/>
      <c r="I26" s="516"/>
      <c r="J26" s="507"/>
      <c r="K26" s="507"/>
      <c r="L26" s="507"/>
      <c r="M26" s="507"/>
      <c r="N26" s="515">
        <f t="shared" si="2"/>
        <v>0</v>
      </c>
    </row>
    <row r="27" spans="1:14" ht="12.75">
      <c r="A27" s="520" t="s">
        <v>544</v>
      </c>
      <c r="B27" s="541">
        <v>354</v>
      </c>
      <c r="C27" s="522"/>
      <c r="D27" s="522"/>
      <c r="E27" s="522"/>
      <c r="F27" s="522"/>
      <c r="G27" s="550">
        <f t="shared" si="1"/>
        <v>354</v>
      </c>
      <c r="H27" s="519"/>
      <c r="I27" s="516">
        <v>318</v>
      </c>
      <c r="J27" s="522"/>
      <c r="K27" s="507"/>
      <c r="L27" s="507"/>
      <c r="M27" s="507"/>
      <c r="N27" s="515">
        <f t="shared" si="2"/>
        <v>318</v>
      </c>
    </row>
    <row r="28" spans="1:14" ht="12.75">
      <c r="A28" s="520" t="s">
        <v>479</v>
      </c>
      <c r="B28" s="516">
        <v>441075</v>
      </c>
      <c r="C28" s="522"/>
      <c r="D28" s="513">
        <v>300</v>
      </c>
      <c r="E28" s="522"/>
      <c r="F28" s="513"/>
      <c r="G28" s="550">
        <f t="shared" si="1"/>
        <v>441375</v>
      </c>
      <c r="H28" s="519"/>
      <c r="I28" s="516">
        <v>184100</v>
      </c>
      <c r="J28" s="513">
        <v>800</v>
      </c>
      <c r="K28" s="513"/>
      <c r="L28" s="513"/>
      <c r="M28" s="523"/>
      <c r="N28" s="515">
        <f t="shared" si="2"/>
        <v>184900</v>
      </c>
    </row>
    <row r="29" spans="1:14" ht="12.75">
      <c r="A29" s="495" t="s">
        <v>545</v>
      </c>
      <c r="B29" s="506"/>
      <c r="C29" s="507"/>
      <c r="D29" s="513"/>
      <c r="E29" s="522"/>
      <c r="F29" s="507"/>
      <c r="G29" s="515">
        <f t="shared" si="1"/>
        <v>0</v>
      </c>
      <c r="H29" s="519"/>
      <c r="I29" s="516">
        <v>1413</v>
      </c>
      <c r="J29" s="507"/>
      <c r="K29" s="507"/>
      <c r="L29" s="507"/>
      <c r="M29" s="507"/>
      <c r="N29" s="515">
        <f t="shared" si="2"/>
        <v>1413</v>
      </c>
    </row>
    <row r="30" spans="1:14" ht="12.75">
      <c r="A30" s="502" t="s">
        <v>481</v>
      </c>
      <c r="B30" s="503">
        <f>SUM(B31:B33)</f>
        <v>0</v>
      </c>
      <c r="C30" s="504">
        <f>SUM(C31:C33)</f>
        <v>0</v>
      </c>
      <c r="D30" s="524"/>
      <c r="E30" s="524"/>
      <c r="F30" s="504"/>
      <c r="G30" s="515">
        <f>SUM(G31:G33)</f>
        <v>0</v>
      </c>
      <c r="H30" s="519"/>
      <c r="I30" s="506"/>
      <c r="J30" s="507"/>
      <c r="K30" s="507"/>
      <c r="L30" s="507"/>
      <c r="M30" s="507"/>
      <c r="N30" s="515">
        <f t="shared" si="2"/>
        <v>0</v>
      </c>
    </row>
    <row r="31" spans="1:14" ht="12.75">
      <c r="A31" s="505" t="s">
        <v>482</v>
      </c>
      <c r="B31" s="506"/>
      <c r="C31" s="507"/>
      <c r="D31" s="522"/>
      <c r="E31" s="522"/>
      <c r="F31" s="507"/>
      <c r="G31" s="509">
        <f>SUM(B31:F31)</f>
        <v>0</v>
      </c>
      <c r="H31" s="519"/>
      <c r="I31" s="506"/>
      <c r="J31" s="507"/>
      <c r="K31" s="507"/>
      <c r="L31" s="507"/>
      <c r="M31" s="507"/>
      <c r="N31" s="509">
        <f t="shared" si="2"/>
        <v>0</v>
      </c>
    </row>
    <row r="32" spans="1:14" ht="12.75">
      <c r="A32" s="505" t="s">
        <v>483</v>
      </c>
      <c r="B32" s="506"/>
      <c r="C32" s="507"/>
      <c r="D32" s="522"/>
      <c r="E32" s="522"/>
      <c r="F32" s="507"/>
      <c r="G32" s="509">
        <f>SUM(B32:F32)</f>
        <v>0</v>
      </c>
      <c r="H32" s="519"/>
      <c r="I32" s="506"/>
      <c r="J32" s="507"/>
      <c r="K32" s="507"/>
      <c r="L32" s="507"/>
      <c r="M32" s="507"/>
      <c r="N32" s="509">
        <f t="shared" si="2"/>
        <v>0</v>
      </c>
    </row>
    <row r="33" spans="1:14" ht="12.75">
      <c r="A33" s="505" t="s">
        <v>484</v>
      </c>
      <c r="B33" s="506"/>
      <c r="C33" s="507"/>
      <c r="D33" s="522"/>
      <c r="E33" s="522"/>
      <c r="F33" s="507"/>
      <c r="G33" s="509">
        <f>SUM(B33:F33)</f>
        <v>0</v>
      </c>
      <c r="H33" s="519"/>
      <c r="I33" s="506"/>
      <c r="J33" s="507"/>
      <c r="K33" s="507"/>
      <c r="L33" s="507"/>
      <c r="M33" s="507"/>
      <c r="N33" s="509">
        <f t="shared" si="2"/>
        <v>0</v>
      </c>
    </row>
    <row r="34" spans="1:14" ht="12.75">
      <c r="A34" s="525" t="s">
        <v>485</v>
      </c>
      <c r="B34" s="506"/>
      <c r="C34" s="507"/>
      <c r="D34" s="522"/>
      <c r="E34" s="522"/>
      <c r="F34" s="507"/>
      <c r="G34" s="509">
        <f>SUM(B34:F34)</f>
        <v>0</v>
      </c>
      <c r="H34" s="519"/>
      <c r="I34" s="516"/>
      <c r="J34" s="507"/>
      <c r="K34" s="507"/>
      <c r="L34" s="507"/>
      <c r="M34" s="507"/>
      <c r="N34" s="574">
        <f t="shared" si="2"/>
        <v>0</v>
      </c>
    </row>
    <row r="35" spans="1:14" ht="12.75">
      <c r="A35" s="502" t="s">
        <v>530</v>
      </c>
      <c r="B35" s="506"/>
      <c r="C35" s="507"/>
      <c r="D35" s="507"/>
      <c r="E35" s="507"/>
      <c r="F35" s="507"/>
      <c r="G35" s="515">
        <f>SUM(G36:G37)</f>
        <v>0</v>
      </c>
      <c r="H35" s="519"/>
      <c r="I35" s="503"/>
      <c r="J35" s="504"/>
      <c r="K35" s="504">
        <f>SUM(K36:K38)</f>
        <v>0</v>
      </c>
      <c r="L35" s="504"/>
      <c r="M35" s="504"/>
      <c r="N35" s="515">
        <f t="shared" si="2"/>
        <v>0</v>
      </c>
    </row>
    <row r="36" spans="1:14" ht="12.75">
      <c r="A36" s="505" t="s">
        <v>486</v>
      </c>
      <c r="B36" s="506"/>
      <c r="C36" s="507"/>
      <c r="D36" s="511"/>
      <c r="E36" s="507"/>
      <c r="F36" s="507"/>
      <c r="G36" s="515">
        <f>SUM(B36:F36)</f>
        <v>0</v>
      </c>
      <c r="H36" s="519"/>
      <c r="I36" s="506"/>
      <c r="J36" s="507"/>
      <c r="K36" s="507"/>
      <c r="L36" s="507"/>
      <c r="M36" s="507"/>
      <c r="N36" s="509">
        <f t="shared" si="2"/>
        <v>0</v>
      </c>
    </row>
    <row r="37" spans="1:14" ht="12.75">
      <c r="A37" s="505" t="s">
        <v>487</v>
      </c>
      <c r="B37" s="506"/>
      <c r="C37" s="507"/>
      <c r="D37" s="507"/>
      <c r="E37" s="507"/>
      <c r="F37" s="507"/>
      <c r="G37" s="515">
        <f>SUM(B37:F37)</f>
        <v>0</v>
      </c>
      <c r="H37" s="519"/>
      <c r="I37" s="506"/>
      <c r="J37" s="507"/>
      <c r="K37" s="507"/>
      <c r="L37" s="507"/>
      <c r="M37" s="507"/>
      <c r="N37" s="509">
        <f t="shared" si="2"/>
        <v>0</v>
      </c>
    </row>
    <row r="38" spans="1:14" ht="12.75">
      <c r="A38" s="505" t="s">
        <v>531</v>
      </c>
      <c r="B38" s="506"/>
      <c r="C38" s="507"/>
      <c r="D38" s="507"/>
      <c r="E38" s="507"/>
      <c r="F38" s="507"/>
      <c r="G38" s="515"/>
      <c r="H38" s="519"/>
      <c r="I38" s="506"/>
      <c r="J38" s="507"/>
      <c r="K38" s="507"/>
      <c r="L38" s="507"/>
      <c r="M38" s="507"/>
      <c r="N38" s="509">
        <f t="shared" si="2"/>
        <v>0</v>
      </c>
    </row>
    <row r="39" spans="1:14" ht="12.75">
      <c r="A39" s="495" t="s">
        <v>489</v>
      </c>
      <c r="B39" s="506"/>
      <c r="C39" s="507"/>
      <c r="D39" s="507"/>
      <c r="E39" s="507"/>
      <c r="F39" s="507"/>
      <c r="G39" s="515">
        <f>SUM(B39:F39)</f>
        <v>0</v>
      </c>
      <c r="H39" s="519"/>
      <c r="I39" s="506"/>
      <c r="J39" s="507"/>
      <c r="K39" s="507"/>
      <c r="L39" s="507"/>
      <c r="M39" s="507"/>
      <c r="N39" s="515">
        <f t="shared" si="2"/>
        <v>0</v>
      </c>
    </row>
    <row r="40" spans="1:14" ht="12.75">
      <c r="A40" s="495" t="s">
        <v>490</v>
      </c>
      <c r="B40" s="506"/>
      <c r="C40" s="507"/>
      <c r="D40" s="507"/>
      <c r="E40" s="507"/>
      <c r="F40" s="507"/>
      <c r="G40" s="515">
        <f>SUM(B40:F40)</f>
        <v>0</v>
      </c>
      <c r="H40" s="519"/>
      <c r="I40" s="506"/>
      <c r="J40" s="507"/>
      <c r="K40" s="507"/>
      <c r="L40" s="507"/>
      <c r="M40" s="507"/>
      <c r="N40" s="515">
        <f t="shared" si="2"/>
        <v>0</v>
      </c>
    </row>
    <row r="41" spans="1:14" ht="13.5" customHeight="1" thickBot="1">
      <c r="A41" s="526" t="s">
        <v>491</v>
      </c>
      <c r="B41" s="527"/>
      <c r="C41" s="528"/>
      <c r="D41" s="528"/>
      <c r="E41" s="528"/>
      <c r="F41" s="528"/>
      <c r="G41" s="530">
        <f>SUM(B41:F41)</f>
        <v>0</v>
      </c>
      <c r="H41" s="531"/>
      <c r="I41" s="527"/>
      <c r="J41" s="528"/>
      <c r="K41" s="528"/>
      <c r="L41" s="528"/>
      <c r="M41" s="528"/>
      <c r="N41" s="530">
        <f t="shared" si="2"/>
        <v>0</v>
      </c>
    </row>
    <row r="42" spans="1:14" ht="13.5" customHeight="1">
      <c r="A42" s="629"/>
      <c r="B42" s="569"/>
      <c r="C42" s="569"/>
      <c r="D42" s="569"/>
      <c r="E42" s="569"/>
      <c r="F42" s="569"/>
      <c r="G42" s="631"/>
      <c r="H42" s="566"/>
      <c r="I42" s="569"/>
      <c r="J42" s="569"/>
      <c r="K42" s="569"/>
      <c r="L42" s="569"/>
      <c r="M42" s="569"/>
      <c r="N42" s="631"/>
    </row>
    <row r="43" spans="1:14" ht="15" customHeight="1" thickBot="1">
      <c r="A43" s="629"/>
      <c r="B43" s="569"/>
      <c r="C43" s="569"/>
      <c r="D43" s="633"/>
      <c r="E43" s="569"/>
      <c r="F43" s="569"/>
      <c r="G43" s="631"/>
      <c r="H43" s="566"/>
      <c r="I43" s="569"/>
      <c r="J43" s="569"/>
      <c r="K43" s="635"/>
      <c r="L43" s="569"/>
      <c r="M43" s="569"/>
      <c r="N43" s="631"/>
    </row>
    <row r="44" spans="1:14" ht="15.75">
      <c r="A44" s="474" t="s">
        <v>280</v>
      </c>
      <c r="B44" s="782" t="s">
        <v>449</v>
      </c>
      <c r="C44" s="783"/>
      <c r="D44" s="783"/>
      <c r="E44" s="783"/>
      <c r="F44" s="783"/>
      <c r="G44" s="784"/>
      <c r="H44" s="475"/>
      <c r="I44" s="782" t="s">
        <v>450</v>
      </c>
      <c r="J44" s="783"/>
      <c r="K44" s="783"/>
      <c r="L44" s="783"/>
      <c r="M44" s="783"/>
      <c r="N44" s="784"/>
    </row>
    <row r="45" spans="1:14" ht="12.75">
      <c r="A45" s="534"/>
      <c r="B45" s="477" t="s">
        <v>451</v>
      </c>
      <c r="C45" s="478" t="s">
        <v>452</v>
      </c>
      <c r="D45" s="478" t="s">
        <v>453</v>
      </c>
      <c r="E45" s="478" t="s">
        <v>454</v>
      </c>
      <c r="F45" s="478" t="s">
        <v>455</v>
      </c>
      <c r="G45" s="479" t="s">
        <v>532</v>
      </c>
      <c r="H45" s="480"/>
      <c r="I45" s="477" t="s">
        <v>451</v>
      </c>
      <c r="J45" s="478" t="s">
        <v>452</v>
      </c>
      <c r="K45" s="478" t="s">
        <v>453</v>
      </c>
      <c r="L45" s="478" t="s">
        <v>161</v>
      </c>
      <c r="M45" s="478" t="s">
        <v>455</v>
      </c>
      <c r="N45" s="479" t="s">
        <v>456</v>
      </c>
    </row>
    <row r="46" spans="1:14" ht="13.5" thickBot="1">
      <c r="A46" s="481"/>
      <c r="B46" s="482" t="s">
        <v>457</v>
      </c>
      <c r="C46" s="483" t="s">
        <v>457</v>
      </c>
      <c r="D46" s="483" t="s">
        <v>458</v>
      </c>
      <c r="E46" s="483" t="s">
        <v>459</v>
      </c>
      <c r="F46" s="483" t="s">
        <v>460</v>
      </c>
      <c r="G46" s="484" t="s">
        <v>461</v>
      </c>
      <c r="H46" s="485"/>
      <c r="I46" s="482" t="s">
        <v>462</v>
      </c>
      <c r="J46" s="483" t="s">
        <v>463</v>
      </c>
      <c r="K46" s="483" t="s">
        <v>464</v>
      </c>
      <c r="L46" s="483"/>
      <c r="M46" s="483" t="s">
        <v>465</v>
      </c>
      <c r="N46" s="484" t="s">
        <v>466</v>
      </c>
    </row>
    <row r="47" spans="1:14" ht="12.75">
      <c r="A47" s="502" t="s">
        <v>492</v>
      </c>
      <c r="B47" s="503">
        <f>SUM(B48:B50)</f>
        <v>0</v>
      </c>
      <c r="C47" s="504">
        <f>SUM(C48:C50)</f>
        <v>0</v>
      </c>
      <c r="D47" s="504">
        <f>SUM(D48:D50)</f>
        <v>0</v>
      </c>
      <c r="E47" s="504"/>
      <c r="F47" s="504"/>
      <c r="G47" s="515">
        <f>SUM(G48:G50)</f>
        <v>0</v>
      </c>
      <c r="H47" s="519"/>
      <c r="I47" s="506"/>
      <c r="J47" s="507"/>
      <c r="K47" s="507"/>
      <c r="L47" s="507"/>
      <c r="M47" s="507"/>
      <c r="N47" s="515">
        <f aca="true" t="shared" si="3" ref="N47:N77">SUM(I47:M47)</f>
        <v>0</v>
      </c>
    </row>
    <row r="48" spans="1:14" ht="12.75">
      <c r="A48" s="505" t="s">
        <v>493</v>
      </c>
      <c r="B48" s="506"/>
      <c r="C48" s="507"/>
      <c r="D48" s="507"/>
      <c r="E48" s="507"/>
      <c r="F48" s="507"/>
      <c r="G48" s="509">
        <f aca="true" t="shared" si="4" ref="G48:G77">SUM(B48:F48)</f>
        <v>0</v>
      </c>
      <c r="H48" s="519"/>
      <c r="I48" s="506"/>
      <c r="J48" s="507"/>
      <c r="K48" s="507"/>
      <c r="L48" s="507"/>
      <c r="M48" s="507"/>
      <c r="N48" s="509">
        <f t="shared" si="3"/>
        <v>0</v>
      </c>
    </row>
    <row r="49" spans="1:14" ht="12.75">
      <c r="A49" s="505" t="s">
        <v>494</v>
      </c>
      <c r="B49" s="506"/>
      <c r="C49" s="507"/>
      <c r="D49" s="507"/>
      <c r="E49" s="507"/>
      <c r="F49" s="507"/>
      <c r="G49" s="509">
        <f t="shared" si="4"/>
        <v>0</v>
      </c>
      <c r="H49" s="519"/>
      <c r="I49" s="506"/>
      <c r="J49" s="507"/>
      <c r="K49" s="507"/>
      <c r="L49" s="507"/>
      <c r="M49" s="507"/>
      <c r="N49" s="509">
        <f t="shared" si="3"/>
        <v>0</v>
      </c>
    </row>
    <row r="50" spans="1:14" ht="12.75">
      <c r="A50" s="505" t="s">
        <v>495</v>
      </c>
      <c r="B50" s="506"/>
      <c r="C50" s="507"/>
      <c r="D50" s="575"/>
      <c r="E50" s="507"/>
      <c r="F50" s="507"/>
      <c r="G50" s="509">
        <f t="shared" si="4"/>
        <v>0</v>
      </c>
      <c r="H50" s="519"/>
      <c r="I50" s="506"/>
      <c r="J50" s="507"/>
      <c r="K50" s="507"/>
      <c r="L50" s="507"/>
      <c r="M50" s="507"/>
      <c r="N50" s="509">
        <f t="shared" si="3"/>
        <v>0</v>
      </c>
    </row>
    <row r="51" spans="1:14" ht="12.75">
      <c r="A51" s="495" t="s">
        <v>496</v>
      </c>
      <c r="B51" s="496"/>
      <c r="C51" s="497"/>
      <c r="D51" s="497"/>
      <c r="E51" s="524"/>
      <c r="F51" s="497"/>
      <c r="G51" s="498">
        <f t="shared" si="4"/>
        <v>0</v>
      </c>
      <c r="H51" s="499"/>
      <c r="I51" s="496"/>
      <c r="J51" s="497"/>
      <c r="K51" s="497"/>
      <c r="L51" s="497"/>
      <c r="M51" s="497"/>
      <c r="N51" s="498">
        <f t="shared" si="3"/>
        <v>0</v>
      </c>
    </row>
    <row r="52" spans="1:14" ht="12.75">
      <c r="A52" s="495" t="s">
        <v>497</v>
      </c>
      <c r="B52" s="506"/>
      <c r="C52" s="507"/>
      <c r="D52" s="507"/>
      <c r="E52" s="507"/>
      <c r="F52" s="507"/>
      <c r="G52" s="515">
        <f t="shared" si="4"/>
        <v>0</v>
      </c>
      <c r="H52" s="519"/>
      <c r="I52" s="496"/>
      <c r="J52" s="497"/>
      <c r="K52" s="576"/>
      <c r="L52" s="497"/>
      <c r="M52" s="497"/>
      <c r="N52" s="498">
        <f t="shared" si="3"/>
        <v>0</v>
      </c>
    </row>
    <row r="53" spans="1:14" ht="12.75">
      <c r="A53" s="495" t="s">
        <v>498</v>
      </c>
      <c r="B53" s="496"/>
      <c r="C53" s="497"/>
      <c r="D53" s="497"/>
      <c r="E53" s="497"/>
      <c r="F53" s="497"/>
      <c r="G53" s="515">
        <f t="shared" si="4"/>
        <v>0</v>
      </c>
      <c r="H53" s="519"/>
      <c r="I53" s="496"/>
      <c r="J53" s="497"/>
      <c r="K53" s="497"/>
      <c r="L53" s="497"/>
      <c r="M53" s="497"/>
      <c r="N53" s="498">
        <f t="shared" si="3"/>
        <v>0</v>
      </c>
    </row>
    <row r="54" spans="1:14" ht="12.75">
      <c r="A54" s="543" t="s">
        <v>499</v>
      </c>
      <c r="B54" s="544"/>
      <c r="C54" s="545"/>
      <c r="D54" s="545"/>
      <c r="E54" s="545"/>
      <c r="F54" s="545"/>
      <c r="G54" s="515">
        <f t="shared" si="4"/>
        <v>0</v>
      </c>
      <c r="H54" s="519"/>
      <c r="I54" s="544"/>
      <c r="J54" s="545"/>
      <c r="K54" s="545"/>
      <c r="L54" s="545"/>
      <c r="M54" s="545"/>
      <c r="N54" s="498">
        <f t="shared" si="3"/>
        <v>0</v>
      </c>
    </row>
    <row r="55" spans="1:14" ht="12.75">
      <c r="A55" s="543" t="s">
        <v>500</v>
      </c>
      <c r="B55" s="544"/>
      <c r="C55" s="577"/>
      <c r="D55" s="545"/>
      <c r="E55" s="545"/>
      <c r="F55" s="545"/>
      <c r="G55" s="515">
        <f t="shared" si="4"/>
        <v>0</v>
      </c>
      <c r="H55" s="519"/>
      <c r="I55" s="544"/>
      <c r="J55" s="545"/>
      <c r="K55" s="578"/>
      <c r="L55" s="545"/>
      <c r="M55" s="545"/>
      <c r="N55" s="498">
        <f t="shared" si="3"/>
        <v>0</v>
      </c>
    </row>
    <row r="56" spans="1:14" ht="12.75">
      <c r="A56" s="543" t="s">
        <v>501</v>
      </c>
      <c r="B56" s="544"/>
      <c r="C56" s="545"/>
      <c r="D56" s="545"/>
      <c r="E56" s="545"/>
      <c r="F56" s="545"/>
      <c r="G56" s="515">
        <f t="shared" si="4"/>
        <v>0</v>
      </c>
      <c r="H56" s="519"/>
      <c r="I56" s="544"/>
      <c r="J56" s="545"/>
      <c r="K56" s="545"/>
      <c r="L56" s="545"/>
      <c r="M56" s="545"/>
      <c r="N56" s="498">
        <f t="shared" si="3"/>
        <v>0</v>
      </c>
    </row>
    <row r="57" spans="1:14" ht="12.75">
      <c r="A57" s="543" t="s">
        <v>502</v>
      </c>
      <c r="B57" s="544"/>
      <c r="C57" s="545"/>
      <c r="D57" s="545"/>
      <c r="E57" s="545"/>
      <c r="F57" s="545"/>
      <c r="G57" s="515">
        <f t="shared" si="4"/>
        <v>0</v>
      </c>
      <c r="H57" s="519"/>
      <c r="I57" s="544"/>
      <c r="J57" s="545"/>
      <c r="K57" s="545"/>
      <c r="L57" s="545"/>
      <c r="M57" s="545"/>
      <c r="N57" s="498">
        <f t="shared" si="3"/>
        <v>0</v>
      </c>
    </row>
    <row r="58" spans="1:14" ht="12.75">
      <c r="A58" s="543" t="s">
        <v>503</v>
      </c>
      <c r="B58" s="544"/>
      <c r="C58" s="545"/>
      <c r="D58" s="545"/>
      <c r="E58" s="545"/>
      <c r="F58" s="545"/>
      <c r="G58" s="515">
        <f t="shared" si="4"/>
        <v>0</v>
      </c>
      <c r="H58" s="519"/>
      <c r="I58" s="544"/>
      <c r="J58" s="545"/>
      <c r="K58" s="545"/>
      <c r="L58" s="545"/>
      <c r="M58" s="545"/>
      <c r="N58" s="498">
        <f t="shared" si="3"/>
        <v>0</v>
      </c>
    </row>
    <row r="59" spans="1:14" ht="12.75">
      <c r="A59" s="543" t="s">
        <v>546</v>
      </c>
      <c r="B59" s="544"/>
      <c r="C59" s="545"/>
      <c r="D59" s="545"/>
      <c r="E59" s="545"/>
      <c r="F59" s="545"/>
      <c r="G59" s="515">
        <f t="shared" si="4"/>
        <v>0</v>
      </c>
      <c r="H59" s="519"/>
      <c r="I59" s="544"/>
      <c r="J59" s="545"/>
      <c r="K59" s="545">
        <v>188000</v>
      </c>
      <c r="L59" s="545"/>
      <c r="M59" s="545"/>
      <c r="N59" s="498">
        <f t="shared" si="3"/>
        <v>188000</v>
      </c>
    </row>
    <row r="60" spans="1:14" ht="12.75">
      <c r="A60" s="543" t="s">
        <v>505</v>
      </c>
      <c r="B60" s="544"/>
      <c r="C60" s="545"/>
      <c r="D60" s="545"/>
      <c r="E60" s="545"/>
      <c r="F60" s="545"/>
      <c r="G60" s="515">
        <f t="shared" si="4"/>
        <v>0</v>
      </c>
      <c r="H60" s="519"/>
      <c r="I60" s="544"/>
      <c r="J60" s="545"/>
      <c r="K60" s="545">
        <v>384</v>
      </c>
      <c r="L60" s="545"/>
      <c r="M60" s="545"/>
      <c r="N60" s="498">
        <f t="shared" si="3"/>
        <v>384</v>
      </c>
    </row>
    <row r="61" spans="1:14" ht="12.75">
      <c r="A61" s="543" t="s">
        <v>506</v>
      </c>
      <c r="B61" s="544"/>
      <c r="C61" s="545"/>
      <c r="D61" s="545"/>
      <c r="E61" s="545"/>
      <c r="F61" s="545"/>
      <c r="G61" s="515">
        <f t="shared" si="4"/>
        <v>0</v>
      </c>
      <c r="H61" s="519"/>
      <c r="I61" s="544"/>
      <c r="J61" s="545"/>
      <c r="K61" s="545">
        <v>35000</v>
      </c>
      <c r="L61" s="545"/>
      <c r="M61" s="545"/>
      <c r="N61" s="498">
        <f t="shared" si="3"/>
        <v>35000</v>
      </c>
    </row>
    <row r="62" spans="1:14" ht="12.75">
      <c r="A62" s="543" t="s">
        <v>507</v>
      </c>
      <c r="B62" s="544"/>
      <c r="C62" s="545"/>
      <c r="D62" s="545"/>
      <c r="E62" s="545"/>
      <c r="F62" s="545"/>
      <c r="G62" s="515">
        <f t="shared" si="4"/>
        <v>0</v>
      </c>
      <c r="H62" s="519"/>
      <c r="I62" s="544"/>
      <c r="J62" s="545"/>
      <c r="K62" s="545"/>
      <c r="L62" s="545"/>
      <c r="M62" s="545"/>
      <c r="N62" s="498">
        <f t="shared" si="3"/>
        <v>0</v>
      </c>
    </row>
    <row r="63" spans="1:14" ht="12.75">
      <c r="A63" s="543" t="s">
        <v>508</v>
      </c>
      <c r="B63" s="544"/>
      <c r="C63" s="545"/>
      <c r="D63" s="545"/>
      <c r="E63" s="545"/>
      <c r="F63" s="545"/>
      <c r="G63" s="515">
        <f t="shared" si="4"/>
        <v>0</v>
      </c>
      <c r="H63" s="519"/>
      <c r="I63" s="544"/>
      <c r="J63" s="545"/>
      <c r="K63" s="545">
        <v>1128</v>
      </c>
      <c r="L63" s="545"/>
      <c r="M63" s="545"/>
      <c r="N63" s="498">
        <f t="shared" si="3"/>
        <v>1128</v>
      </c>
    </row>
    <row r="64" spans="1:14" ht="12.75">
      <c r="A64" s="543" t="s">
        <v>509</v>
      </c>
      <c r="B64" s="544"/>
      <c r="C64" s="545"/>
      <c r="D64" s="545"/>
      <c r="E64" s="545"/>
      <c r="F64" s="545"/>
      <c r="G64" s="515">
        <f t="shared" si="4"/>
        <v>0</v>
      </c>
      <c r="H64" s="519"/>
      <c r="I64" s="544"/>
      <c r="J64" s="545"/>
      <c r="K64" s="545"/>
      <c r="L64" s="545"/>
      <c r="M64" s="545"/>
      <c r="N64" s="498">
        <f t="shared" si="3"/>
        <v>0</v>
      </c>
    </row>
    <row r="65" spans="1:14" ht="12.75">
      <c r="A65" s="543" t="s">
        <v>510</v>
      </c>
      <c r="B65" s="544"/>
      <c r="C65" s="545"/>
      <c r="D65" s="545"/>
      <c r="E65" s="545"/>
      <c r="F65" s="545"/>
      <c r="G65" s="515">
        <f t="shared" si="4"/>
        <v>0</v>
      </c>
      <c r="H65" s="519"/>
      <c r="I65" s="544"/>
      <c r="J65" s="545"/>
      <c r="K65" s="545">
        <v>23500</v>
      </c>
      <c r="L65" s="545"/>
      <c r="M65" s="545"/>
      <c r="N65" s="498">
        <f t="shared" si="3"/>
        <v>23500</v>
      </c>
    </row>
    <row r="66" spans="1:14" ht="12.75">
      <c r="A66" s="543" t="s">
        <v>511</v>
      </c>
      <c r="B66" s="544"/>
      <c r="C66" s="545"/>
      <c r="D66" s="545"/>
      <c r="E66" s="545"/>
      <c r="F66" s="545"/>
      <c r="G66" s="515">
        <f t="shared" si="4"/>
        <v>0</v>
      </c>
      <c r="H66" s="519"/>
      <c r="I66" s="544"/>
      <c r="J66" s="545"/>
      <c r="K66" s="545">
        <v>2000</v>
      </c>
      <c r="L66" s="545"/>
      <c r="M66" s="545"/>
      <c r="N66" s="498">
        <f t="shared" si="3"/>
        <v>2000</v>
      </c>
    </row>
    <row r="67" spans="1:14" ht="12.75">
      <c r="A67" s="543" t="s">
        <v>512</v>
      </c>
      <c r="B67" s="544"/>
      <c r="C67" s="545"/>
      <c r="D67" s="545"/>
      <c r="E67" s="545"/>
      <c r="F67" s="545"/>
      <c r="G67" s="515">
        <f t="shared" si="4"/>
        <v>0</v>
      </c>
      <c r="H67" s="519"/>
      <c r="I67" s="544"/>
      <c r="J67" s="545"/>
      <c r="K67" s="545"/>
      <c r="L67" s="545"/>
      <c r="M67" s="545"/>
      <c r="N67" s="498">
        <f t="shared" si="3"/>
        <v>0</v>
      </c>
    </row>
    <row r="68" spans="1:14" ht="12.75">
      <c r="A68" s="543" t="s">
        <v>513</v>
      </c>
      <c r="B68" s="544"/>
      <c r="C68" s="545"/>
      <c r="D68" s="545"/>
      <c r="E68" s="545"/>
      <c r="F68" s="545"/>
      <c r="G68" s="515">
        <f t="shared" si="4"/>
        <v>0</v>
      </c>
      <c r="H68" s="519"/>
      <c r="I68" s="544"/>
      <c r="J68" s="545"/>
      <c r="K68" s="545"/>
      <c r="L68" s="545"/>
      <c r="M68" s="545"/>
      <c r="N68" s="498">
        <f t="shared" si="3"/>
        <v>0</v>
      </c>
    </row>
    <row r="69" spans="1:14" ht="12.75">
      <c r="A69" s="543" t="s">
        <v>514</v>
      </c>
      <c r="B69" s="544"/>
      <c r="C69" s="545"/>
      <c r="D69" s="545"/>
      <c r="E69" s="545"/>
      <c r="F69" s="545"/>
      <c r="G69" s="515">
        <f t="shared" si="4"/>
        <v>0</v>
      </c>
      <c r="H69" s="519"/>
      <c r="I69" s="544"/>
      <c r="J69" s="545"/>
      <c r="K69" s="545"/>
      <c r="L69" s="545"/>
      <c r="M69" s="545"/>
      <c r="N69" s="498">
        <f t="shared" si="3"/>
        <v>0</v>
      </c>
    </row>
    <row r="70" spans="1:14" ht="12.75">
      <c r="A70" s="543" t="s">
        <v>515</v>
      </c>
      <c r="B70" s="544"/>
      <c r="C70" s="545"/>
      <c r="D70" s="545"/>
      <c r="E70" s="545"/>
      <c r="F70" s="545"/>
      <c r="G70" s="515">
        <f t="shared" si="4"/>
        <v>0</v>
      </c>
      <c r="H70" s="519"/>
      <c r="I70" s="544"/>
      <c r="J70" s="545"/>
      <c r="K70" s="545">
        <v>3000</v>
      </c>
      <c r="L70" s="545"/>
      <c r="M70" s="545"/>
      <c r="N70" s="498">
        <f t="shared" si="3"/>
        <v>3000</v>
      </c>
    </row>
    <row r="71" spans="1:14" ht="12.75">
      <c r="A71" s="543" t="s">
        <v>516</v>
      </c>
      <c r="B71" s="544"/>
      <c r="C71" s="545"/>
      <c r="D71" s="545"/>
      <c r="E71" s="545"/>
      <c r="F71" s="545"/>
      <c r="G71" s="515">
        <f t="shared" si="4"/>
        <v>0</v>
      </c>
      <c r="H71" s="519"/>
      <c r="I71" s="544"/>
      <c r="J71" s="545"/>
      <c r="K71" s="545"/>
      <c r="L71" s="545"/>
      <c r="M71" s="545"/>
      <c r="N71" s="498">
        <f t="shared" si="3"/>
        <v>0</v>
      </c>
    </row>
    <row r="72" spans="1:14" ht="12.75">
      <c r="A72" s="543" t="s">
        <v>517</v>
      </c>
      <c r="B72" s="544"/>
      <c r="C72" s="545"/>
      <c r="D72" s="545"/>
      <c r="E72" s="545"/>
      <c r="F72" s="545"/>
      <c r="G72" s="515">
        <f t="shared" si="4"/>
        <v>0</v>
      </c>
      <c r="H72" s="519"/>
      <c r="I72" s="544"/>
      <c r="J72" s="545"/>
      <c r="K72" s="548"/>
      <c r="L72" s="545"/>
      <c r="M72" s="545"/>
      <c r="N72" s="498">
        <f t="shared" si="3"/>
        <v>0</v>
      </c>
    </row>
    <row r="73" spans="1:14" ht="12.75">
      <c r="A73" s="549" t="s">
        <v>533</v>
      </c>
      <c r="B73" s="544"/>
      <c r="C73" s="545"/>
      <c r="D73" s="545"/>
      <c r="E73" s="545"/>
      <c r="F73" s="545"/>
      <c r="G73" s="515">
        <f t="shared" si="4"/>
        <v>0</v>
      </c>
      <c r="H73" s="519"/>
      <c r="I73" s="544"/>
      <c r="J73" s="545"/>
      <c r="K73" s="545"/>
      <c r="L73" s="545"/>
      <c r="M73" s="545"/>
      <c r="N73" s="498">
        <f t="shared" si="3"/>
        <v>0</v>
      </c>
    </row>
    <row r="74" spans="1:14" ht="12.75">
      <c r="A74" s="579" t="s">
        <v>534</v>
      </c>
      <c r="B74" s="544"/>
      <c r="C74" s="545"/>
      <c r="D74" s="545"/>
      <c r="E74" s="545"/>
      <c r="F74" s="545"/>
      <c r="G74" s="515">
        <f t="shared" si="4"/>
        <v>0</v>
      </c>
      <c r="H74" s="519"/>
      <c r="I74" s="544"/>
      <c r="J74" s="545"/>
      <c r="K74" s="545"/>
      <c r="L74" s="545"/>
      <c r="M74" s="545"/>
      <c r="N74" s="498">
        <f t="shared" si="3"/>
        <v>0</v>
      </c>
    </row>
    <row r="75" spans="1:14" ht="12.75">
      <c r="A75" s="543" t="s">
        <v>520</v>
      </c>
      <c r="B75" s="544"/>
      <c r="C75" s="545"/>
      <c r="D75" s="545"/>
      <c r="E75" s="545"/>
      <c r="F75" s="545"/>
      <c r="G75" s="515">
        <f t="shared" si="4"/>
        <v>0</v>
      </c>
      <c r="H75" s="519"/>
      <c r="I75" s="544"/>
      <c r="J75" s="545"/>
      <c r="K75" s="545"/>
      <c r="L75" s="545"/>
      <c r="M75" s="545"/>
      <c r="N75" s="498">
        <f t="shared" si="3"/>
        <v>0</v>
      </c>
    </row>
    <row r="76" spans="1:14" ht="12.75">
      <c r="A76" s="543" t="s">
        <v>521</v>
      </c>
      <c r="B76" s="544"/>
      <c r="C76" s="545"/>
      <c r="D76" s="545"/>
      <c r="E76" s="545"/>
      <c r="F76" s="545"/>
      <c r="G76" s="550">
        <f t="shared" si="4"/>
        <v>0</v>
      </c>
      <c r="H76" s="519"/>
      <c r="I76" s="580"/>
      <c r="J76" s="545"/>
      <c r="K76" s="545"/>
      <c r="L76" s="545"/>
      <c r="M76" s="545"/>
      <c r="N76" s="498">
        <f t="shared" si="3"/>
        <v>0</v>
      </c>
    </row>
    <row r="77" spans="1:14" ht="13.5" thickBot="1">
      <c r="A77" s="543" t="s">
        <v>535</v>
      </c>
      <c r="B77" s="546">
        <v>75</v>
      </c>
      <c r="C77" s="581"/>
      <c r="D77" s="547"/>
      <c r="E77" s="545"/>
      <c r="F77" s="545"/>
      <c r="G77" s="551">
        <f t="shared" si="4"/>
        <v>75</v>
      </c>
      <c r="H77" s="519"/>
      <c r="I77" s="546">
        <v>300</v>
      </c>
      <c r="J77" s="545"/>
      <c r="K77" s="545"/>
      <c r="L77" s="545"/>
      <c r="M77" s="545"/>
      <c r="N77" s="552">
        <f t="shared" si="3"/>
        <v>300</v>
      </c>
    </row>
    <row r="78" spans="1:14" ht="12.75">
      <c r="A78" s="553" t="s">
        <v>66</v>
      </c>
      <c r="B78" s="554">
        <f>SUM(B9:B12,B20:B30,B35,B39:B47,B51:B77)</f>
        <v>442104</v>
      </c>
      <c r="C78" s="554">
        <f>SUM(C9:C12,C20:C30,C35,C39:C47,C51:C77)</f>
        <v>0</v>
      </c>
      <c r="D78" s="554">
        <f>SUM(D9:D12,D19:D30,D35,D39:D47,D51:D77,D34)</f>
        <v>300</v>
      </c>
      <c r="E78" s="554">
        <f>SUM(E9:E12,E20:E30,E35,E39:E47,E51:E77)</f>
        <v>0</v>
      </c>
      <c r="F78" s="554">
        <f>SUM(F9:F12,F20:F29,F30,F35,F39:F47,F51:F77)</f>
        <v>0</v>
      </c>
      <c r="G78" s="554">
        <f>SUM(G9:G12,G19:G30,G39:G47,G51:G58,G59:G77,G34)</f>
        <v>442404</v>
      </c>
      <c r="H78" s="554">
        <f>SUM(H9:H12,H20:H30,H39:H47,H51:H58,H59:H77)</f>
        <v>0</v>
      </c>
      <c r="I78" s="554">
        <f>SUM(I9:I12,I19:I30,I35,I39:I47,I51:I77,I34)</f>
        <v>188592</v>
      </c>
      <c r="J78" s="554">
        <f>SUM(J9:J12,J19:J30,J35,J39:J47,J51:J77)</f>
        <v>800</v>
      </c>
      <c r="K78" s="554">
        <f>SUM(K9:K12,K19:K30,K35,K39:K47,K51:K77)</f>
        <v>253012</v>
      </c>
      <c r="L78" s="554">
        <f>SUM(L9:L12,L19:L30,L35,L39:L47,L51:L77)</f>
        <v>0</v>
      </c>
      <c r="M78" s="554">
        <f>SUM(M9:M12,M19:M30,M35,M39:M47,M51:M77)</f>
        <v>0</v>
      </c>
      <c r="N78" s="555">
        <f>SUM(N9:N12,N19:N30,N35,N39:N47,N51:N77,N34)</f>
        <v>442404</v>
      </c>
    </row>
    <row r="79" spans="1:14" ht="12.75">
      <c r="A79" s="556" t="s">
        <v>523</v>
      </c>
      <c r="B79" s="496">
        <v>431049</v>
      </c>
      <c r="C79" s="497"/>
      <c r="D79" s="497"/>
      <c r="E79" s="497"/>
      <c r="F79" s="497"/>
      <c r="G79" s="498">
        <f>SUM(B79:F79)</f>
        <v>431049</v>
      </c>
      <c r="H79" s="557"/>
      <c r="I79" s="503"/>
      <c r="J79" s="504"/>
      <c r="K79" s="576"/>
      <c r="L79" s="497"/>
      <c r="M79" s="497"/>
      <c r="N79" s="558">
        <f>SUM(I79:M79)</f>
        <v>0</v>
      </c>
    </row>
    <row r="80" spans="1:14" ht="13.5" thickBot="1">
      <c r="A80" s="559" t="s">
        <v>78</v>
      </c>
      <c r="B80" s="560">
        <f aca="true" t="shared" si="5" ref="B80:N80">B78-B79</f>
        <v>11055</v>
      </c>
      <c r="C80" s="560">
        <f>C78-C79</f>
        <v>0</v>
      </c>
      <c r="D80" s="560">
        <f>D78-D79</f>
        <v>300</v>
      </c>
      <c r="E80" s="560">
        <f>E78-E79</f>
        <v>0</v>
      </c>
      <c r="F80" s="560">
        <f>F78-F79</f>
        <v>0</v>
      </c>
      <c r="G80" s="560">
        <f>G78-G79</f>
        <v>11355</v>
      </c>
      <c r="H80" s="562">
        <f t="shared" si="5"/>
        <v>0</v>
      </c>
      <c r="I80" s="560">
        <f t="shared" si="5"/>
        <v>188592</v>
      </c>
      <c r="J80" s="561">
        <f t="shared" si="5"/>
        <v>800</v>
      </c>
      <c r="K80" s="561">
        <f t="shared" si="5"/>
        <v>253012</v>
      </c>
      <c r="L80" s="561">
        <f t="shared" si="5"/>
        <v>0</v>
      </c>
      <c r="M80" s="561">
        <f t="shared" si="5"/>
        <v>0</v>
      </c>
      <c r="N80" s="563">
        <f t="shared" si="5"/>
        <v>442404</v>
      </c>
    </row>
    <row r="81" spans="1:14" ht="12.75">
      <c r="A81" s="564"/>
      <c r="B81" s="565"/>
      <c r="C81" s="565"/>
      <c r="D81" s="565"/>
      <c r="E81" s="565"/>
      <c r="F81" s="565"/>
      <c r="G81" s="566"/>
      <c r="H81" s="566"/>
      <c r="I81" s="567"/>
      <c r="J81" s="565"/>
      <c r="K81" s="568"/>
      <c r="L81" s="567"/>
      <c r="M81" s="567"/>
      <c r="N81" s="569"/>
    </row>
    <row r="82" spans="1:14" ht="12.75">
      <c r="A82" s="564"/>
      <c r="B82" s="565"/>
      <c r="C82" s="565"/>
      <c r="D82" s="565"/>
      <c r="E82" s="565"/>
      <c r="F82" s="565"/>
      <c r="G82" s="566"/>
      <c r="H82" s="566"/>
      <c r="I82" s="565"/>
      <c r="J82" s="565"/>
      <c r="K82" s="568"/>
      <c r="L82" s="567"/>
      <c r="M82" s="567"/>
      <c r="N82" s="569"/>
    </row>
    <row r="83" spans="1:14" ht="12.75">
      <c r="A83" s="564"/>
      <c r="B83" s="565"/>
      <c r="C83" s="565"/>
      <c r="D83" s="565"/>
      <c r="E83" s="565"/>
      <c r="F83" s="565"/>
      <c r="G83" s="566"/>
      <c r="H83" s="566"/>
      <c r="I83" s="570"/>
      <c r="J83" s="565"/>
      <c r="K83" s="569"/>
      <c r="L83" s="565"/>
      <c r="M83" s="565"/>
      <c r="N83" s="569"/>
    </row>
    <row r="84" spans="1:14" ht="12.75">
      <c r="A84" s="564"/>
      <c r="B84" s="565"/>
      <c r="C84" s="565"/>
      <c r="D84" s="565"/>
      <c r="E84" s="565"/>
      <c r="F84" s="565"/>
      <c r="G84" s="566"/>
      <c r="H84" s="566"/>
      <c r="I84" s="565"/>
      <c r="J84" s="565"/>
      <c r="K84" s="569"/>
      <c r="L84" s="565"/>
      <c r="M84" s="565"/>
      <c r="N84" s="569"/>
    </row>
    <row r="85" spans="1:14" ht="12.75">
      <c r="A85" s="564"/>
      <c r="B85" s="565"/>
      <c r="C85" s="565"/>
      <c r="D85" s="565"/>
      <c r="E85" s="565"/>
      <c r="F85" s="565"/>
      <c r="G85" s="566"/>
      <c r="H85" s="566"/>
      <c r="I85" s="565"/>
      <c r="J85" s="565"/>
      <c r="K85" s="569"/>
      <c r="L85" s="565"/>
      <c r="M85" s="565"/>
      <c r="N85" s="569"/>
    </row>
    <row r="86" spans="1:14" ht="12.75">
      <c r="A86" s="564"/>
      <c r="B86" s="565"/>
      <c r="C86" s="565"/>
      <c r="D86" s="565"/>
      <c r="E86" s="565"/>
      <c r="F86" s="565"/>
      <c r="G86" s="566"/>
      <c r="H86" s="566"/>
      <c r="I86" s="565"/>
      <c r="J86" s="565"/>
      <c r="K86" s="569"/>
      <c r="L86" s="565"/>
      <c r="M86" s="565"/>
      <c r="N86" s="569"/>
    </row>
    <row r="87" spans="1:14" ht="12.75">
      <c r="A87" s="564"/>
      <c r="B87" s="565"/>
      <c r="C87" s="565"/>
      <c r="D87" s="565"/>
      <c r="E87" s="565"/>
      <c r="F87" s="565"/>
      <c r="G87" s="566"/>
      <c r="H87" s="566"/>
      <c r="I87" s="565"/>
      <c r="J87" s="565"/>
      <c r="K87" s="569"/>
      <c r="L87" s="565"/>
      <c r="M87" s="565"/>
      <c r="N87" s="569"/>
    </row>
  </sheetData>
  <sheetProtection/>
  <mergeCells count="6">
    <mergeCell ref="B44:G44"/>
    <mergeCell ref="I44:N44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fitToHeight="2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:I127"/>
  <sheetViews>
    <sheetView zoomScale="120" zoomScaleNormal="120" zoomScaleSheetLayoutView="130" zoomScalePageLayoutView="0" workbookViewId="0" topLeftCell="A1">
      <selection activeCell="C26" sqref="C26"/>
    </sheetView>
  </sheetViews>
  <sheetFormatPr defaultColWidth="9.00390625" defaultRowHeight="12.75"/>
  <cols>
    <col min="1" max="1" width="9.00390625" style="418" customWidth="1"/>
    <col min="2" max="2" width="91.625" style="418" customWidth="1"/>
    <col min="3" max="3" width="21.625" style="419" customWidth="1"/>
    <col min="4" max="4" width="9.00390625" style="44" customWidth="1"/>
    <col min="5" max="16384" width="9.375" style="44" customWidth="1"/>
  </cols>
  <sheetData>
    <row r="1" spans="1:3" ht="15.75" customHeight="1">
      <c r="A1" s="737" t="s">
        <v>29</v>
      </c>
      <c r="B1" s="737"/>
      <c r="C1" s="737"/>
    </row>
    <row r="2" spans="1:3" ht="15.75" customHeight="1" thickBot="1">
      <c r="A2" s="739" t="s">
        <v>179</v>
      </c>
      <c r="B2" s="739"/>
      <c r="C2" s="323" t="s">
        <v>346</v>
      </c>
    </row>
    <row r="3" spans="1:3" ht="37.5" customHeight="1" thickBot="1">
      <c r="A3" s="25" t="s">
        <v>84</v>
      </c>
      <c r="B3" s="26" t="s">
        <v>31</v>
      </c>
      <c r="C3" s="45" t="s">
        <v>325</v>
      </c>
    </row>
    <row r="4" spans="1:3" s="46" customFormat="1" ht="12" customHeight="1" thickBot="1">
      <c r="A4" s="38">
        <v>1</v>
      </c>
      <c r="B4" s="39">
        <v>2</v>
      </c>
      <c r="C4" s="40">
        <v>3</v>
      </c>
    </row>
    <row r="5" spans="1:3" s="1" customFormat="1" ht="12" customHeight="1" thickBot="1">
      <c r="A5" s="23" t="s">
        <v>32</v>
      </c>
      <c r="B5" s="22" t="s">
        <v>203</v>
      </c>
      <c r="C5" s="301">
        <f>+C6+C11+C20</f>
        <v>216980</v>
      </c>
    </row>
    <row r="6" spans="1:3" s="1" customFormat="1" ht="12" customHeight="1" thickBot="1">
      <c r="A6" s="21" t="s">
        <v>33</v>
      </c>
      <c r="B6" s="279" t="s">
        <v>424</v>
      </c>
      <c r="C6" s="241">
        <f>+C7+C8+C9+C10</f>
        <v>75</v>
      </c>
    </row>
    <row r="7" spans="1:3" s="1" customFormat="1" ht="12" customHeight="1">
      <c r="A7" s="14" t="s">
        <v>130</v>
      </c>
      <c r="B7" s="400" t="s">
        <v>70</v>
      </c>
      <c r="C7" s="242"/>
    </row>
    <row r="8" spans="1:3" s="1" customFormat="1" ht="12" customHeight="1">
      <c r="A8" s="14" t="s">
        <v>131</v>
      </c>
      <c r="B8" s="293" t="s">
        <v>99</v>
      </c>
      <c r="C8" s="242"/>
    </row>
    <row r="9" spans="1:3" s="1" customFormat="1" ht="12" customHeight="1">
      <c r="A9" s="14" t="s">
        <v>132</v>
      </c>
      <c r="B9" s="293" t="s">
        <v>204</v>
      </c>
      <c r="C9" s="242"/>
    </row>
    <row r="10" spans="1:3" s="1" customFormat="1" ht="12" customHeight="1" thickBot="1">
      <c r="A10" s="14" t="s">
        <v>133</v>
      </c>
      <c r="B10" s="401" t="s">
        <v>205</v>
      </c>
      <c r="C10" s="242">
        <v>75</v>
      </c>
    </row>
    <row r="11" spans="1:3" s="1" customFormat="1" ht="12" customHeight="1" thickBot="1">
      <c r="A11" s="21" t="s">
        <v>34</v>
      </c>
      <c r="B11" s="22" t="s">
        <v>206</v>
      </c>
      <c r="C11" s="302">
        <f>+C12+C13+C14+C15+C16+C17+C18+C19</f>
        <v>152905</v>
      </c>
    </row>
    <row r="12" spans="1:3" s="1" customFormat="1" ht="12" customHeight="1">
      <c r="A12" s="18" t="s">
        <v>104</v>
      </c>
      <c r="B12" s="10" t="s">
        <v>211</v>
      </c>
      <c r="C12" s="303"/>
    </row>
    <row r="13" spans="1:3" s="1" customFormat="1" ht="12" customHeight="1">
      <c r="A13" s="14" t="s">
        <v>105</v>
      </c>
      <c r="B13" s="7" t="s">
        <v>212</v>
      </c>
      <c r="C13" s="304">
        <v>4924</v>
      </c>
    </row>
    <row r="14" spans="1:3" s="1" customFormat="1" ht="12" customHeight="1">
      <c r="A14" s="14" t="s">
        <v>106</v>
      </c>
      <c r="B14" s="7" t="s">
        <v>213</v>
      </c>
      <c r="C14" s="304">
        <v>22656</v>
      </c>
    </row>
    <row r="15" spans="1:3" s="1" customFormat="1" ht="12" customHeight="1">
      <c r="A15" s="14" t="s">
        <v>107</v>
      </c>
      <c r="B15" s="7" t="s">
        <v>214</v>
      </c>
      <c r="C15" s="304">
        <v>19650</v>
      </c>
    </row>
    <row r="16" spans="1:3" s="1" customFormat="1" ht="12" customHeight="1">
      <c r="A16" s="13" t="s">
        <v>207</v>
      </c>
      <c r="B16" s="6" t="s">
        <v>215</v>
      </c>
      <c r="C16" s="305">
        <v>1431</v>
      </c>
    </row>
    <row r="17" spans="1:3" s="1" customFormat="1" ht="12" customHeight="1">
      <c r="A17" s="14" t="s">
        <v>208</v>
      </c>
      <c r="B17" s="7" t="s">
        <v>286</v>
      </c>
      <c r="C17" s="304">
        <v>34877</v>
      </c>
    </row>
    <row r="18" spans="1:3" s="1" customFormat="1" ht="12" customHeight="1">
      <c r="A18" s="14" t="s">
        <v>209</v>
      </c>
      <c r="B18" s="7" t="s">
        <v>216</v>
      </c>
      <c r="C18" s="304"/>
    </row>
    <row r="19" spans="1:3" s="1" customFormat="1" ht="12" customHeight="1" thickBot="1">
      <c r="A19" s="15" t="s">
        <v>210</v>
      </c>
      <c r="B19" s="8" t="s">
        <v>217</v>
      </c>
      <c r="C19" s="306">
        <v>69367</v>
      </c>
    </row>
    <row r="20" spans="1:3" s="1" customFormat="1" ht="12" customHeight="1" thickBot="1">
      <c r="A20" s="21" t="s">
        <v>218</v>
      </c>
      <c r="B20" s="22" t="s">
        <v>287</v>
      </c>
      <c r="C20" s="307">
        <v>64000</v>
      </c>
    </row>
    <row r="21" spans="1:3" s="1" customFormat="1" ht="12" customHeight="1" thickBot="1">
      <c r="A21" s="21" t="s">
        <v>36</v>
      </c>
      <c r="B21" s="22" t="s">
        <v>220</v>
      </c>
      <c r="C21" s="302">
        <f>+C22+C23+C24+C25+C26+C27+C28+C29</f>
        <v>832968</v>
      </c>
    </row>
    <row r="22" spans="1:3" s="1" customFormat="1" ht="12" customHeight="1">
      <c r="A22" s="16" t="s">
        <v>108</v>
      </c>
      <c r="B22" s="9" t="s">
        <v>226</v>
      </c>
      <c r="C22" s="308">
        <v>15507</v>
      </c>
    </row>
    <row r="23" spans="1:3" s="1" customFormat="1" ht="12" customHeight="1">
      <c r="A23" s="14" t="s">
        <v>109</v>
      </c>
      <c r="B23" s="7" t="s">
        <v>227</v>
      </c>
      <c r="C23" s="304">
        <v>509583</v>
      </c>
    </row>
    <row r="24" spans="1:3" s="1" customFormat="1" ht="12" customHeight="1">
      <c r="A24" s="14" t="s">
        <v>110</v>
      </c>
      <c r="B24" s="7" t="s">
        <v>228</v>
      </c>
      <c r="C24" s="304">
        <v>8162</v>
      </c>
    </row>
    <row r="25" spans="1:3" s="1" customFormat="1" ht="12" customHeight="1">
      <c r="A25" s="17" t="s">
        <v>221</v>
      </c>
      <c r="B25" s="7" t="s">
        <v>113</v>
      </c>
      <c r="C25" s="309">
        <v>93324</v>
      </c>
    </row>
    <row r="26" spans="1:3" s="1" customFormat="1" ht="12" customHeight="1">
      <c r="A26" s="17" t="s">
        <v>222</v>
      </c>
      <c r="B26" s="7" t="s">
        <v>229</v>
      </c>
      <c r="C26" s="309"/>
    </row>
    <row r="27" spans="1:3" s="1" customFormat="1" ht="12" customHeight="1">
      <c r="A27" s="14" t="s">
        <v>223</v>
      </c>
      <c r="B27" s="7" t="s">
        <v>230</v>
      </c>
      <c r="C27" s="304"/>
    </row>
    <row r="28" spans="1:3" s="1" customFormat="1" ht="12" customHeight="1">
      <c r="A28" s="14" t="s">
        <v>224</v>
      </c>
      <c r="B28" s="7" t="s">
        <v>288</v>
      </c>
      <c r="C28" s="310"/>
    </row>
    <row r="29" spans="1:3" s="1" customFormat="1" ht="12" customHeight="1" thickBot="1">
      <c r="A29" s="14" t="s">
        <v>225</v>
      </c>
      <c r="B29" s="12" t="s">
        <v>231</v>
      </c>
      <c r="C29" s="310">
        <v>206392</v>
      </c>
    </row>
    <row r="30" spans="1:3" s="1" customFormat="1" ht="12" customHeight="1" thickBot="1">
      <c r="A30" s="272" t="s">
        <v>37</v>
      </c>
      <c r="B30" s="22" t="s">
        <v>425</v>
      </c>
      <c r="C30" s="241">
        <f>+C31+C37</f>
        <v>313019</v>
      </c>
    </row>
    <row r="31" spans="1:3" s="1" customFormat="1" ht="12" customHeight="1">
      <c r="A31" s="273" t="s">
        <v>111</v>
      </c>
      <c r="B31" s="402" t="s">
        <v>426</v>
      </c>
      <c r="C31" s="270">
        <f>+C32+C33+C34+C35+C36</f>
        <v>310979</v>
      </c>
    </row>
    <row r="32" spans="1:3" s="1" customFormat="1" ht="12" customHeight="1">
      <c r="A32" s="274" t="s">
        <v>114</v>
      </c>
      <c r="B32" s="280" t="s">
        <v>289</v>
      </c>
      <c r="C32" s="246"/>
    </row>
    <row r="33" spans="1:3" s="1" customFormat="1" ht="12" customHeight="1">
      <c r="A33" s="274" t="s">
        <v>115</v>
      </c>
      <c r="B33" s="280" t="s">
        <v>290</v>
      </c>
      <c r="C33" s="246"/>
    </row>
    <row r="34" spans="1:3" s="1" customFormat="1" ht="12" customHeight="1">
      <c r="A34" s="274" t="s">
        <v>116</v>
      </c>
      <c r="B34" s="280" t="s">
        <v>291</v>
      </c>
      <c r="C34" s="246"/>
    </row>
    <row r="35" spans="1:3" s="1" customFormat="1" ht="12" customHeight="1">
      <c r="A35" s="274" t="s">
        <v>117</v>
      </c>
      <c r="B35" s="280" t="s">
        <v>292</v>
      </c>
      <c r="C35" s="246"/>
    </row>
    <row r="36" spans="1:3" s="1" customFormat="1" ht="12" customHeight="1">
      <c r="A36" s="274" t="s">
        <v>232</v>
      </c>
      <c r="B36" s="280" t="s">
        <v>427</v>
      </c>
      <c r="C36" s="246">
        <v>310979</v>
      </c>
    </row>
    <row r="37" spans="1:3" s="1" customFormat="1" ht="12" customHeight="1">
      <c r="A37" s="274" t="s">
        <v>112</v>
      </c>
      <c r="B37" s="281" t="s">
        <v>428</v>
      </c>
      <c r="C37" s="269">
        <f>+C38+C39+C40+C41+C42</f>
        <v>2040</v>
      </c>
    </row>
    <row r="38" spans="1:3" s="1" customFormat="1" ht="12" customHeight="1">
      <c r="A38" s="274" t="s">
        <v>120</v>
      </c>
      <c r="B38" s="280" t="s">
        <v>289</v>
      </c>
      <c r="C38" s="246"/>
    </row>
    <row r="39" spans="1:3" s="1" customFormat="1" ht="12" customHeight="1">
      <c r="A39" s="274" t="s">
        <v>121</v>
      </c>
      <c r="B39" s="280" t="s">
        <v>290</v>
      </c>
      <c r="C39" s="246"/>
    </row>
    <row r="40" spans="1:3" s="1" customFormat="1" ht="12" customHeight="1">
      <c r="A40" s="274" t="s">
        <v>122</v>
      </c>
      <c r="B40" s="280" t="s">
        <v>291</v>
      </c>
      <c r="C40" s="246"/>
    </row>
    <row r="41" spans="1:3" s="1" customFormat="1" ht="12" customHeight="1">
      <c r="A41" s="274" t="s">
        <v>123</v>
      </c>
      <c r="B41" s="282" t="s">
        <v>292</v>
      </c>
      <c r="C41" s="246"/>
    </row>
    <row r="42" spans="1:3" s="1" customFormat="1" ht="12" customHeight="1" thickBot="1">
      <c r="A42" s="275" t="s">
        <v>233</v>
      </c>
      <c r="B42" s="283" t="s">
        <v>429</v>
      </c>
      <c r="C42" s="247">
        <v>2040</v>
      </c>
    </row>
    <row r="43" spans="1:3" s="1" customFormat="1" ht="12" customHeight="1" thickBot="1">
      <c r="A43" s="21" t="s">
        <v>234</v>
      </c>
      <c r="B43" s="403" t="s">
        <v>293</v>
      </c>
      <c r="C43" s="241">
        <f>+C44+C45</f>
        <v>13719</v>
      </c>
    </row>
    <row r="44" spans="1:3" s="1" customFormat="1" ht="12" customHeight="1">
      <c r="A44" s="16" t="s">
        <v>118</v>
      </c>
      <c r="B44" s="293" t="s">
        <v>294</v>
      </c>
      <c r="C44" s="244"/>
    </row>
    <row r="45" spans="1:3" s="1" customFormat="1" ht="12" customHeight="1" thickBot="1">
      <c r="A45" s="13" t="s">
        <v>119</v>
      </c>
      <c r="B45" s="288" t="s">
        <v>298</v>
      </c>
      <c r="C45" s="243">
        <v>13719</v>
      </c>
    </row>
    <row r="46" spans="1:3" s="1" customFormat="1" ht="12" customHeight="1" thickBot="1">
      <c r="A46" s="21" t="s">
        <v>39</v>
      </c>
      <c r="B46" s="403" t="s">
        <v>297</v>
      </c>
      <c r="C46" s="241">
        <f>+C47+C48+C49</f>
        <v>1016</v>
      </c>
    </row>
    <row r="47" spans="1:3" s="1" customFormat="1" ht="12" customHeight="1">
      <c r="A47" s="16" t="s">
        <v>237</v>
      </c>
      <c r="B47" s="293" t="s">
        <v>235</v>
      </c>
      <c r="C47" s="271">
        <v>1016</v>
      </c>
    </row>
    <row r="48" spans="1:3" s="1" customFormat="1" ht="12" customHeight="1">
      <c r="A48" s="14" t="s">
        <v>238</v>
      </c>
      <c r="B48" s="280" t="s">
        <v>236</v>
      </c>
      <c r="C48" s="310"/>
    </row>
    <row r="49" spans="1:3" s="1" customFormat="1" ht="12" customHeight="1" thickBot="1">
      <c r="A49" s="13" t="s">
        <v>355</v>
      </c>
      <c r="B49" s="288" t="s">
        <v>295</v>
      </c>
      <c r="C49" s="248"/>
    </row>
    <row r="50" spans="1:5" s="1" customFormat="1" ht="17.25" customHeight="1" thickBot="1">
      <c r="A50" s="21" t="s">
        <v>239</v>
      </c>
      <c r="B50" s="404" t="s">
        <v>296</v>
      </c>
      <c r="C50" s="311"/>
      <c r="E50" s="47"/>
    </row>
    <row r="51" spans="1:3" s="1" customFormat="1" ht="12" customHeight="1" thickBot="1">
      <c r="A51" s="21" t="s">
        <v>41</v>
      </c>
      <c r="B51" s="24" t="s">
        <v>240</v>
      </c>
      <c r="C51" s="312">
        <f>+C6+C11+C20+C21+C30+C43+C46+C50</f>
        <v>1377702</v>
      </c>
    </row>
    <row r="52" spans="1:3" s="1" customFormat="1" ht="12" customHeight="1" thickBot="1">
      <c r="A52" s="284" t="s">
        <v>42</v>
      </c>
      <c r="B52" s="279" t="s">
        <v>299</v>
      </c>
      <c r="C52" s="313">
        <f>+C53+C59</f>
        <v>6984</v>
      </c>
    </row>
    <row r="53" spans="1:3" s="1" customFormat="1" ht="12" customHeight="1">
      <c r="A53" s="405" t="s">
        <v>175</v>
      </c>
      <c r="B53" s="402" t="s">
        <v>300</v>
      </c>
      <c r="C53" s="314">
        <f>+C54+C55+C56+C57+C58</f>
        <v>6984</v>
      </c>
    </row>
    <row r="54" spans="1:3" s="1" customFormat="1" ht="12" customHeight="1">
      <c r="A54" s="285" t="s">
        <v>315</v>
      </c>
      <c r="B54" s="280" t="s">
        <v>301</v>
      </c>
      <c r="C54" s="310">
        <v>6984</v>
      </c>
    </row>
    <row r="55" spans="1:3" s="1" customFormat="1" ht="12" customHeight="1">
      <c r="A55" s="285" t="s">
        <v>316</v>
      </c>
      <c r="B55" s="280" t="s">
        <v>302</v>
      </c>
      <c r="C55" s="310"/>
    </row>
    <row r="56" spans="1:3" s="1" customFormat="1" ht="12" customHeight="1">
      <c r="A56" s="285" t="s">
        <v>317</v>
      </c>
      <c r="B56" s="280" t="s">
        <v>303</v>
      </c>
      <c r="C56" s="310"/>
    </row>
    <row r="57" spans="1:3" s="1" customFormat="1" ht="12" customHeight="1">
      <c r="A57" s="285" t="s">
        <v>318</v>
      </c>
      <c r="B57" s="280" t="s">
        <v>304</v>
      </c>
      <c r="C57" s="310"/>
    </row>
    <row r="58" spans="1:3" s="1" customFormat="1" ht="12" customHeight="1">
      <c r="A58" s="285" t="s">
        <v>319</v>
      </c>
      <c r="B58" s="280" t="s">
        <v>305</v>
      </c>
      <c r="C58" s="310"/>
    </row>
    <row r="59" spans="1:3" s="1" customFormat="1" ht="12" customHeight="1">
      <c r="A59" s="286" t="s">
        <v>176</v>
      </c>
      <c r="B59" s="281" t="s">
        <v>306</v>
      </c>
      <c r="C59" s="315">
        <f>+C60+C61+C62+C63+C64</f>
        <v>0</v>
      </c>
    </row>
    <row r="60" spans="1:3" s="1" customFormat="1" ht="12" customHeight="1">
      <c r="A60" s="285" t="s">
        <v>320</v>
      </c>
      <c r="B60" s="280" t="s">
        <v>307</v>
      </c>
      <c r="C60" s="310"/>
    </row>
    <row r="61" spans="1:3" s="1" customFormat="1" ht="12" customHeight="1">
      <c r="A61" s="285" t="s">
        <v>321</v>
      </c>
      <c r="B61" s="280" t="s">
        <v>308</v>
      </c>
      <c r="C61" s="310"/>
    </row>
    <row r="62" spans="1:3" s="1" customFormat="1" ht="12" customHeight="1">
      <c r="A62" s="285" t="s">
        <v>322</v>
      </c>
      <c r="B62" s="280" t="s">
        <v>309</v>
      </c>
      <c r="C62" s="310"/>
    </row>
    <row r="63" spans="1:3" s="1" customFormat="1" ht="12" customHeight="1">
      <c r="A63" s="285" t="s">
        <v>323</v>
      </c>
      <c r="B63" s="280" t="s">
        <v>310</v>
      </c>
      <c r="C63" s="310"/>
    </row>
    <row r="64" spans="1:3" s="1" customFormat="1" ht="12" customHeight="1" thickBot="1">
      <c r="A64" s="287" t="s">
        <v>324</v>
      </c>
      <c r="B64" s="288" t="s">
        <v>311</v>
      </c>
      <c r="C64" s="316"/>
    </row>
    <row r="65" spans="1:3" s="1" customFormat="1" ht="12" customHeight="1" thickBot="1">
      <c r="A65" s="289" t="s">
        <v>43</v>
      </c>
      <c r="B65" s="406" t="s">
        <v>312</v>
      </c>
      <c r="C65" s="313">
        <f>+C51+C52</f>
        <v>1384686</v>
      </c>
    </row>
    <row r="66" spans="1:3" s="1" customFormat="1" ht="13.5" customHeight="1" thickBot="1">
      <c r="A66" s="290" t="s">
        <v>44</v>
      </c>
      <c r="B66" s="407" t="s">
        <v>313</v>
      </c>
      <c r="C66" s="324"/>
    </row>
    <row r="67" spans="1:3" s="1" customFormat="1" ht="12" customHeight="1" thickBot="1">
      <c r="A67" s="289" t="s">
        <v>45</v>
      </c>
      <c r="B67" s="406" t="s">
        <v>314</v>
      </c>
      <c r="C67" s="325">
        <f>+C65+C66</f>
        <v>1384686</v>
      </c>
    </row>
    <row r="68" spans="1:3" s="1" customFormat="1" ht="12.75" customHeight="1">
      <c r="A68" s="4"/>
      <c r="B68" s="5"/>
      <c r="C68" s="317"/>
    </row>
    <row r="69" spans="1:3" ht="16.5" customHeight="1">
      <c r="A69" s="737" t="s">
        <v>61</v>
      </c>
      <c r="B69" s="737"/>
      <c r="C69" s="737"/>
    </row>
    <row r="70" spans="1:3" s="330" customFormat="1" ht="16.5" customHeight="1" thickBot="1">
      <c r="A70" s="740" t="s">
        <v>180</v>
      </c>
      <c r="B70" s="740"/>
      <c r="C70" s="159" t="s">
        <v>346</v>
      </c>
    </row>
    <row r="71" spans="1:3" ht="37.5" customHeight="1" thickBot="1">
      <c r="A71" s="25" t="s">
        <v>30</v>
      </c>
      <c r="B71" s="26" t="s">
        <v>62</v>
      </c>
      <c r="C71" s="45" t="s">
        <v>325</v>
      </c>
    </row>
    <row r="72" spans="1:3" s="46" customFormat="1" ht="12" customHeight="1" thickBot="1">
      <c r="A72" s="38">
        <v>1</v>
      </c>
      <c r="B72" s="39">
        <v>2</v>
      </c>
      <c r="C72" s="300">
        <v>3</v>
      </c>
    </row>
    <row r="73" spans="1:3" ht="12" customHeight="1" thickBot="1">
      <c r="A73" s="23" t="s">
        <v>32</v>
      </c>
      <c r="B73" s="32" t="s">
        <v>241</v>
      </c>
      <c r="C73" s="301">
        <f>+C74+C75+C76+C77+C78</f>
        <v>1556359</v>
      </c>
    </row>
    <row r="74" spans="1:3" ht="12" customHeight="1">
      <c r="A74" s="18" t="s">
        <v>124</v>
      </c>
      <c r="B74" s="10" t="s">
        <v>63</v>
      </c>
      <c r="C74" s="303">
        <v>544298</v>
      </c>
    </row>
    <row r="75" spans="1:3" ht="12" customHeight="1">
      <c r="A75" s="14" t="s">
        <v>125</v>
      </c>
      <c r="B75" s="7" t="s">
        <v>242</v>
      </c>
      <c r="C75" s="304">
        <v>110882</v>
      </c>
    </row>
    <row r="76" spans="1:3" ht="12" customHeight="1">
      <c r="A76" s="14" t="s">
        <v>126</v>
      </c>
      <c r="B76" s="7" t="s">
        <v>167</v>
      </c>
      <c r="C76" s="309">
        <v>455858</v>
      </c>
    </row>
    <row r="77" spans="1:3" ht="12" customHeight="1">
      <c r="A77" s="14" t="s">
        <v>127</v>
      </c>
      <c r="B77" s="11" t="s">
        <v>243</v>
      </c>
      <c r="C77" s="309"/>
    </row>
    <row r="78" spans="1:3" ht="12" customHeight="1">
      <c r="A78" s="14" t="s">
        <v>138</v>
      </c>
      <c r="B78" s="20" t="s">
        <v>244</v>
      </c>
      <c r="C78" s="309">
        <v>445321</v>
      </c>
    </row>
    <row r="79" spans="1:3" ht="12" customHeight="1">
      <c r="A79" s="14" t="s">
        <v>128</v>
      </c>
      <c r="B79" s="7" t="s">
        <v>265</v>
      </c>
      <c r="C79" s="309"/>
    </row>
    <row r="80" spans="1:3" ht="12" customHeight="1">
      <c r="A80" s="14" t="s">
        <v>129</v>
      </c>
      <c r="B80" s="161" t="s">
        <v>266</v>
      </c>
      <c r="C80" s="309">
        <v>258212</v>
      </c>
    </row>
    <row r="81" spans="1:3" ht="12" customHeight="1">
      <c r="A81" s="14" t="s">
        <v>139</v>
      </c>
      <c r="B81" s="161" t="s">
        <v>326</v>
      </c>
      <c r="C81" s="309">
        <v>158054</v>
      </c>
    </row>
    <row r="82" spans="1:3" ht="12" customHeight="1">
      <c r="A82" s="14" t="s">
        <v>140</v>
      </c>
      <c r="B82" s="162" t="s">
        <v>267</v>
      </c>
      <c r="C82" s="309">
        <v>29055</v>
      </c>
    </row>
    <row r="83" spans="1:3" ht="12" customHeight="1">
      <c r="A83" s="13" t="s">
        <v>141</v>
      </c>
      <c r="B83" s="163" t="s">
        <v>268</v>
      </c>
      <c r="C83" s="309"/>
    </row>
    <row r="84" spans="1:3" ht="12" customHeight="1">
      <c r="A84" s="14" t="s">
        <v>142</v>
      </c>
      <c r="B84" s="163" t="s">
        <v>269</v>
      </c>
      <c r="C84" s="309"/>
    </row>
    <row r="85" spans="1:3" ht="12" customHeight="1" thickBot="1">
      <c r="A85" s="19" t="s">
        <v>144</v>
      </c>
      <c r="B85" s="164" t="s">
        <v>270</v>
      </c>
      <c r="C85" s="318"/>
    </row>
    <row r="86" spans="1:3" ht="12" customHeight="1" thickBot="1">
      <c r="A86" s="21" t="s">
        <v>33</v>
      </c>
      <c r="B86" s="31" t="s">
        <v>356</v>
      </c>
      <c r="C86" s="302">
        <f>+C87+C88+C89</f>
        <v>19064</v>
      </c>
    </row>
    <row r="87" spans="1:3" ht="12" customHeight="1">
      <c r="A87" s="16" t="s">
        <v>130</v>
      </c>
      <c r="B87" s="7" t="s">
        <v>327</v>
      </c>
      <c r="C87" s="308">
        <v>8624</v>
      </c>
    </row>
    <row r="88" spans="1:3" ht="12" customHeight="1">
      <c r="A88" s="16" t="s">
        <v>131</v>
      </c>
      <c r="B88" s="12" t="s">
        <v>245</v>
      </c>
      <c r="C88" s="304"/>
    </row>
    <row r="89" spans="1:3" ht="12" customHeight="1">
      <c r="A89" s="16" t="s">
        <v>132</v>
      </c>
      <c r="B89" s="280" t="s">
        <v>357</v>
      </c>
      <c r="C89" s="242">
        <v>10440</v>
      </c>
    </row>
    <row r="90" spans="1:3" ht="12" customHeight="1">
      <c r="A90" s="16" t="s">
        <v>133</v>
      </c>
      <c r="B90" s="280" t="s">
        <v>430</v>
      </c>
      <c r="C90" s="242"/>
    </row>
    <row r="91" spans="1:3" ht="12" customHeight="1">
      <c r="A91" s="16" t="s">
        <v>134</v>
      </c>
      <c r="B91" s="280" t="s">
        <v>358</v>
      </c>
      <c r="C91" s="242">
        <v>10440</v>
      </c>
    </row>
    <row r="92" spans="1:3" ht="15.75">
      <c r="A92" s="16" t="s">
        <v>143</v>
      </c>
      <c r="B92" s="280" t="s">
        <v>359</v>
      </c>
      <c r="C92" s="242"/>
    </row>
    <row r="93" spans="1:3" ht="12" customHeight="1">
      <c r="A93" s="16" t="s">
        <v>145</v>
      </c>
      <c r="B93" s="408" t="s">
        <v>330</v>
      </c>
      <c r="C93" s="242"/>
    </row>
    <row r="94" spans="1:3" ht="12" customHeight="1">
      <c r="A94" s="16" t="s">
        <v>246</v>
      </c>
      <c r="B94" s="408" t="s">
        <v>331</v>
      </c>
      <c r="C94" s="242"/>
    </row>
    <row r="95" spans="1:3" ht="12" customHeight="1">
      <c r="A95" s="16" t="s">
        <v>247</v>
      </c>
      <c r="B95" s="408" t="s">
        <v>329</v>
      </c>
      <c r="C95" s="242"/>
    </row>
    <row r="96" spans="1:3" ht="24" customHeight="1" thickBot="1">
      <c r="A96" s="13" t="s">
        <v>248</v>
      </c>
      <c r="B96" s="409" t="s">
        <v>328</v>
      </c>
      <c r="C96" s="245"/>
    </row>
    <row r="97" spans="1:3" ht="12" customHeight="1" thickBot="1">
      <c r="A97" s="21" t="s">
        <v>34</v>
      </c>
      <c r="B97" s="150" t="s">
        <v>360</v>
      </c>
      <c r="C97" s="302">
        <f>+C98+C99</f>
        <v>0</v>
      </c>
    </row>
    <row r="98" spans="1:3" ht="12" customHeight="1">
      <c r="A98" s="16" t="s">
        <v>104</v>
      </c>
      <c r="B98" s="9" t="s">
        <v>73</v>
      </c>
      <c r="C98" s="308"/>
    </row>
    <row r="99" spans="1:3" ht="12" customHeight="1" thickBot="1">
      <c r="A99" s="17" t="s">
        <v>105</v>
      </c>
      <c r="B99" s="12" t="s">
        <v>74</v>
      </c>
      <c r="C99" s="309"/>
    </row>
    <row r="100" spans="1:3" s="278" customFormat="1" ht="12" customHeight="1" thickBot="1">
      <c r="A100" s="284" t="s">
        <v>35</v>
      </c>
      <c r="B100" s="279" t="s">
        <v>332</v>
      </c>
      <c r="C100" s="420"/>
    </row>
    <row r="101" spans="1:3" ht="12" customHeight="1" thickBot="1">
      <c r="A101" s="276" t="s">
        <v>36</v>
      </c>
      <c r="B101" s="277" t="s">
        <v>184</v>
      </c>
      <c r="C101" s="301">
        <f>+C73+C86+C97+C100</f>
        <v>1575423</v>
      </c>
    </row>
    <row r="102" spans="1:3" ht="12" customHeight="1" thickBot="1">
      <c r="A102" s="284" t="s">
        <v>37</v>
      </c>
      <c r="B102" s="279" t="s">
        <v>431</v>
      </c>
      <c r="C102" s="302">
        <f>+C103+C111</f>
        <v>0</v>
      </c>
    </row>
    <row r="103" spans="1:3" ht="12" customHeight="1" thickBot="1">
      <c r="A103" s="299" t="s">
        <v>111</v>
      </c>
      <c r="B103" s="410" t="s">
        <v>438</v>
      </c>
      <c r="C103" s="426">
        <f>+C104+C105+C106+C107+C108+C109+C110</f>
        <v>0</v>
      </c>
    </row>
    <row r="104" spans="1:3" ht="12" customHeight="1">
      <c r="A104" s="292" t="s">
        <v>114</v>
      </c>
      <c r="B104" s="293" t="s">
        <v>333</v>
      </c>
      <c r="C104" s="326"/>
    </row>
    <row r="105" spans="1:3" ht="12" customHeight="1">
      <c r="A105" s="285" t="s">
        <v>115</v>
      </c>
      <c r="B105" s="280" t="s">
        <v>334</v>
      </c>
      <c r="C105" s="327"/>
    </row>
    <row r="106" spans="1:3" ht="12" customHeight="1">
      <c r="A106" s="285" t="s">
        <v>116</v>
      </c>
      <c r="B106" s="280" t="s">
        <v>335</v>
      </c>
      <c r="C106" s="327"/>
    </row>
    <row r="107" spans="1:3" ht="12" customHeight="1">
      <c r="A107" s="285" t="s">
        <v>117</v>
      </c>
      <c r="B107" s="280" t="s">
        <v>336</v>
      </c>
      <c r="C107" s="327"/>
    </row>
    <row r="108" spans="1:3" ht="12" customHeight="1">
      <c r="A108" s="285" t="s">
        <v>232</v>
      </c>
      <c r="B108" s="280" t="s">
        <v>337</v>
      </c>
      <c r="C108" s="327"/>
    </row>
    <row r="109" spans="1:3" ht="12" customHeight="1">
      <c r="A109" s="285" t="s">
        <v>249</v>
      </c>
      <c r="B109" s="280" t="s">
        <v>338</v>
      </c>
      <c r="C109" s="327"/>
    </row>
    <row r="110" spans="1:3" ht="12" customHeight="1" thickBot="1">
      <c r="A110" s="294" t="s">
        <v>250</v>
      </c>
      <c r="B110" s="295" t="s">
        <v>339</v>
      </c>
      <c r="C110" s="328"/>
    </row>
    <row r="111" spans="1:3" ht="12" customHeight="1" thickBot="1">
      <c r="A111" s="299" t="s">
        <v>112</v>
      </c>
      <c r="B111" s="410" t="s">
        <v>439</v>
      </c>
      <c r="C111" s="426">
        <f>+C112+C113+C114+C115+C116+C117+C118+C119</f>
        <v>0</v>
      </c>
    </row>
    <row r="112" spans="1:3" ht="12" customHeight="1">
      <c r="A112" s="292" t="s">
        <v>120</v>
      </c>
      <c r="B112" s="293" t="s">
        <v>333</v>
      </c>
      <c r="C112" s="326"/>
    </row>
    <row r="113" spans="1:3" ht="12" customHeight="1">
      <c r="A113" s="285" t="s">
        <v>121</v>
      </c>
      <c r="B113" s="280" t="s">
        <v>340</v>
      </c>
      <c r="C113" s="327"/>
    </row>
    <row r="114" spans="1:3" ht="12" customHeight="1">
      <c r="A114" s="285" t="s">
        <v>122</v>
      </c>
      <c r="B114" s="280" t="s">
        <v>335</v>
      </c>
      <c r="C114" s="327"/>
    </row>
    <row r="115" spans="1:3" ht="12" customHeight="1">
      <c r="A115" s="285" t="s">
        <v>123</v>
      </c>
      <c r="B115" s="280" t="s">
        <v>336</v>
      </c>
      <c r="C115" s="327"/>
    </row>
    <row r="116" spans="1:3" ht="12" customHeight="1">
      <c r="A116" s="285" t="s">
        <v>233</v>
      </c>
      <c r="B116" s="280" t="s">
        <v>337</v>
      </c>
      <c r="C116" s="327"/>
    </row>
    <row r="117" spans="1:3" ht="12" customHeight="1">
      <c r="A117" s="285" t="s">
        <v>251</v>
      </c>
      <c r="B117" s="280" t="s">
        <v>341</v>
      </c>
      <c r="C117" s="327"/>
    </row>
    <row r="118" spans="1:3" ht="12" customHeight="1">
      <c r="A118" s="285" t="s">
        <v>252</v>
      </c>
      <c r="B118" s="280" t="s">
        <v>339</v>
      </c>
      <c r="C118" s="327"/>
    </row>
    <row r="119" spans="1:3" ht="12" customHeight="1" thickBot="1">
      <c r="A119" s="294" t="s">
        <v>253</v>
      </c>
      <c r="B119" s="295" t="s">
        <v>434</v>
      </c>
      <c r="C119" s="328"/>
    </row>
    <row r="120" spans="1:3" ht="12" customHeight="1" thickBot="1">
      <c r="A120" s="284" t="s">
        <v>38</v>
      </c>
      <c r="B120" s="406" t="s">
        <v>342</v>
      </c>
      <c r="C120" s="319">
        <f>+C101+C102</f>
        <v>1575423</v>
      </c>
    </row>
    <row r="121" spans="1:9" ht="15" customHeight="1" thickBot="1">
      <c r="A121" s="284" t="s">
        <v>39</v>
      </c>
      <c r="B121" s="406" t="s">
        <v>343</v>
      </c>
      <c r="C121" s="320"/>
      <c r="F121" s="47"/>
      <c r="G121" s="151"/>
      <c r="H121" s="151"/>
      <c r="I121" s="151"/>
    </row>
    <row r="122" spans="1:3" s="1" customFormat="1" ht="12.75" customHeight="1" thickBot="1">
      <c r="A122" s="296" t="s">
        <v>40</v>
      </c>
      <c r="B122" s="407" t="s">
        <v>344</v>
      </c>
      <c r="C122" s="313">
        <f>+C120+C121</f>
        <v>1575423</v>
      </c>
    </row>
    <row r="123" spans="1:3" ht="7.5" customHeight="1">
      <c r="A123" s="411"/>
      <c r="B123" s="411"/>
      <c r="C123" s="412"/>
    </row>
    <row r="124" spans="1:3" ht="15.75">
      <c r="A124" s="741" t="s">
        <v>187</v>
      </c>
      <c r="B124" s="741"/>
      <c r="C124" s="741"/>
    </row>
    <row r="125" spans="1:3" ht="15" customHeight="1" thickBot="1">
      <c r="A125" s="739" t="s">
        <v>181</v>
      </c>
      <c r="B125" s="739"/>
      <c r="C125" s="323" t="s">
        <v>346</v>
      </c>
    </row>
    <row r="126" spans="1:4" ht="13.5" customHeight="1" thickBot="1">
      <c r="A126" s="21">
        <v>1</v>
      </c>
      <c r="B126" s="31" t="s">
        <v>260</v>
      </c>
      <c r="C126" s="321">
        <f>+C51-C101</f>
        <v>-197721</v>
      </c>
      <c r="D126" s="153"/>
    </row>
    <row r="127" spans="1:3" ht="7.5" customHeight="1">
      <c r="A127" s="411"/>
      <c r="B127" s="411"/>
      <c r="C127" s="412"/>
    </row>
  </sheetData>
  <sheetProtection sheet="1" objects="1" scenarios="1"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Önkormányzat
2013. ÉVI KÖLTSÉGVETÉS
KÖTELEZŐ FELADATAINAK MÉRLEGE &amp;10
&amp;R&amp;"Times New Roman CE,Félkövér dőlt"&amp;11 1.2. melléklet a ........./2013. (.......) önkormányzati rendelethez</oddHeader>
  </headerFooter>
  <rowBreaks count="1" manualBreakCount="1">
    <brk id="6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selection activeCell="J23" sqref="J23"/>
    </sheetView>
  </sheetViews>
  <sheetFormatPr defaultColWidth="9.00390625" defaultRowHeight="12.75"/>
  <cols>
    <col min="1" max="1" width="24.625" style="585" customWidth="1"/>
    <col min="2" max="2" width="9.625" style="585" customWidth="1"/>
    <col min="3" max="3" width="10.625" style="585" customWidth="1"/>
    <col min="4" max="4" width="10.875" style="585" customWidth="1"/>
    <col min="5" max="5" width="10.375" style="585" customWidth="1"/>
    <col min="6" max="6" width="9.625" style="585" customWidth="1"/>
    <col min="7" max="7" width="8.625" style="585" bestFit="1" customWidth="1"/>
    <col min="8" max="8" width="11.00390625" style="585" customWidth="1"/>
    <col min="9" max="9" width="8.875" style="585" customWidth="1"/>
    <col min="10" max="10" width="10.375" style="585" bestFit="1" customWidth="1"/>
    <col min="11" max="16384" width="10.625" style="585" customWidth="1"/>
  </cols>
  <sheetData>
    <row r="1" spans="1:10" ht="12.75">
      <c r="A1" s="584"/>
      <c r="B1" s="584"/>
      <c r="C1" s="584"/>
      <c r="D1" s="584"/>
      <c r="E1" s="584"/>
      <c r="F1" s="584"/>
      <c r="H1" s="586"/>
      <c r="I1" s="586"/>
      <c r="J1" s="587" t="s">
        <v>710</v>
      </c>
    </row>
    <row r="2" spans="1:10" ht="12.75">
      <c r="A2" s="584"/>
      <c r="B2" s="584"/>
      <c r="C2" s="584"/>
      <c r="D2" s="584"/>
      <c r="E2" s="584"/>
      <c r="F2" s="584"/>
      <c r="G2" s="588"/>
      <c r="H2" s="588"/>
      <c r="I2" s="588"/>
      <c r="J2" s="589" t="s">
        <v>547</v>
      </c>
    </row>
    <row r="3" spans="1:10" ht="12.75">
      <c r="A3" s="584"/>
      <c r="B3" s="584"/>
      <c r="C3" s="584"/>
      <c r="D3" s="584"/>
      <c r="E3" s="584"/>
      <c r="F3" s="584"/>
      <c r="G3" s="588"/>
      <c r="H3" s="588"/>
      <c r="I3" s="588"/>
      <c r="J3" s="588"/>
    </row>
    <row r="4" spans="1:10" ht="19.5">
      <c r="A4" s="592" t="s">
        <v>548</v>
      </c>
      <c r="B4" s="592"/>
      <c r="C4" s="592"/>
      <c r="D4" s="592"/>
      <c r="E4" s="592"/>
      <c r="F4" s="592"/>
      <c r="G4" s="592"/>
      <c r="H4" s="592"/>
      <c r="I4" s="592"/>
      <c r="J4" s="592"/>
    </row>
    <row r="5" spans="1:10" ht="19.5">
      <c r="A5" s="592" t="s">
        <v>623</v>
      </c>
      <c r="B5" s="592"/>
      <c r="C5" s="592"/>
      <c r="D5" s="592"/>
      <c r="E5" s="592"/>
      <c r="F5" s="592"/>
      <c r="G5" s="592"/>
      <c r="H5" s="592"/>
      <c r="I5" s="592"/>
      <c r="J5" s="592"/>
    </row>
    <row r="6" spans="1:10" ht="13.5" thickBot="1">
      <c r="A6" s="584"/>
      <c r="B6" s="584"/>
      <c r="C6" s="584"/>
      <c r="D6" s="584"/>
      <c r="E6" s="584"/>
      <c r="F6" s="584"/>
      <c r="G6" s="584"/>
      <c r="H6" s="584"/>
      <c r="I6" s="584"/>
      <c r="J6" s="584"/>
    </row>
    <row r="7" spans="1:10" ht="15.75" customHeight="1" thickBot="1">
      <c r="A7" s="595"/>
      <c r="B7" s="790" t="s">
        <v>551</v>
      </c>
      <c r="C7" s="791"/>
      <c r="D7" s="792"/>
      <c r="E7" s="790" t="s">
        <v>552</v>
      </c>
      <c r="F7" s="791"/>
      <c r="G7" s="791"/>
      <c r="H7" s="791"/>
      <c r="I7" s="791"/>
      <c r="J7" s="792"/>
    </row>
    <row r="8" spans="1:10" ht="15.75" customHeight="1">
      <c r="A8" s="597" t="s">
        <v>553</v>
      </c>
      <c r="B8" s="599" t="s">
        <v>555</v>
      </c>
      <c r="C8" s="600" t="s">
        <v>556</v>
      </c>
      <c r="D8" s="601" t="s">
        <v>557</v>
      </c>
      <c r="E8" s="599" t="s">
        <v>558</v>
      </c>
      <c r="F8" s="600" t="s">
        <v>559</v>
      </c>
      <c r="G8" s="600" t="s">
        <v>560</v>
      </c>
      <c r="H8" s="602" t="s">
        <v>561</v>
      </c>
      <c r="I8" s="602" t="s">
        <v>452</v>
      </c>
      <c r="J8" s="601" t="s">
        <v>557</v>
      </c>
    </row>
    <row r="9" spans="1:10" ht="15.75" customHeight="1" thickBot="1">
      <c r="A9" s="603" t="s">
        <v>562</v>
      </c>
      <c r="B9" s="605" t="s">
        <v>564</v>
      </c>
      <c r="C9" s="606" t="s">
        <v>565</v>
      </c>
      <c r="D9" s="607" t="s">
        <v>566</v>
      </c>
      <c r="E9" s="605" t="s">
        <v>567</v>
      </c>
      <c r="F9" s="606" t="s">
        <v>568</v>
      </c>
      <c r="G9" s="606" t="s">
        <v>463</v>
      </c>
      <c r="H9" s="608" t="s">
        <v>569</v>
      </c>
      <c r="I9" s="608" t="s">
        <v>463</v>
      </c>
      <c r="J9" s="607" t="s">
        <v>570</v>
      </c>
    </row>
    <row r="10" spans="1:10" s="614" customFormat="1" ht="18" customHeight="1">
      <c r="A10" s="609" t="s">
        <v>571</v>
      </c>
      <c r="B10" s="611">
        <v>101304</v>
      </c>
      <c r="C10" s="611">
        <v>169051</v>
      </c>
      <c r="D10" s="612">
        <f>SUM(B10:C10)</f>
        <v>270355</v>
      </c>
      <c r="E10" s="613">
        <v>43303</v>
      </c>
      <c r="F10" s="611">
        <v>11629</v>
      </c>
      <c r="G10" s="611">
        <v>214600</v>
      </c>
      <c r="H10" s="611"/>
      <c r="I10" s="612">
        <v>823</v>
      </c>
      <c r="J10" s="732">
        <f>SUM(E10:I10)</f>
        <v>270355</v>
      </c>
    </row>
    <row r="11" spans="1:10" s="614" customFormat="1" ht="18" customHeight="1">
      <c r="A11" s="609" t="s">
        <v>572</v>
      </c>
      <c r="B11" s="611">
        <v>71403</v>
      </c>
      <c r="C11" s="611">
        <v>30737</v>
      </c>
      <c r="D11" s="612">
        <f>SUM(B11:C11)</f>
        <v>102140</v>
      </c>
      <c r="E11" s="613">
        <v>60781</v>
      </c>
      <c r="F11" s="611">
        <v>8200</v>
      </c>
      <c r="G11" s="611">
        <v>28915</v>
      </c>
      <c r="H11" s="611"/>
      <c r="I11" s="612">
        <v>4244</v>
      </c>
      <c r="J11" s="733">
        <f>SUM(E11:I11)</f>
        <v>102140</v>
      </c>
    </row>
    <row r="12" spans="1:10" s="614" customFormat="1" ht="18" customHeight="1">
      <c r="A12" s="615" t="s">
        <v>573</v>
      </c>
      <c r="B12" s="617">
        <v>20607</v>
      </c>
      <c r="C12" s="611">
        <v>192416</v>
      </c>
      <c r="D12" s="612">
        <f>SUM(B12:C12)</f>
        <v>213023</v>
      </c>
      <c r="E12" s="618">
        <v>106928</v>
      </c>
      <c r="F12" s="619">
        <v>28901</v>
      </c>
      <c r="G12" s="619">
        <v>77194</v>
      </c>
      <c r="H12" s="619"/>
      <c r="I12" s="730"/>
      <c r="J12" s="733">
        <f>SUM(E12:I12)</f>
        <v>213023</v>
      </c>
    </row>
    <row r="13" spans="1:10" s="614" customFormat="1" ht="18" customHeight="1">
      <c r="A13" s="620" t="s">
        <v>574</v>
      </c>
      <c r="B13" s="621">
        <v>25640</v>
      </c>
      <c r="C13" s="611">
        <v>35831</v>
      </c>
      <c r="D13" s="612">
        <f>SUM(B13:C13)</f>
        <v>61471</v>
      </c>
      <c r="E13" s="618">
        <v>20418</v>
      </c>
      <c r="F13" s="619">
        <v>5371</v>
      </c>
      <c r="G13" s="619">
        <v>33484</v>
      </c>
      <c r="H13" s="619"/>
      <c r="I13" s="730">
        <v>2198</v>
      </c>
      <c r="J13" s="733">
        <f>SUM(E13:I13)</f>
        <v>61471</v>
      </c>
    </row>
    <row r="14" spans="1:10" s="614" customFormat="1" ht="18" customHeight="1">
      <c r="A14" s="615" t="s">
        <v>575</v>
      </c>
      <c r="B14" s="617">
        <v>84284</v>
      </c>
      <c r="C14" s="611">
        <v>22417</v>
      </c>
      <c r="D14" s="612">
        <f>SUM(B14:C14)</f>
        <v>106701</v>
      </c>
      <c r="E14" s="618">
        <v>14606</v>
      </c>
      <c r="F14" s="619">
        <v>3811</v>
      </c>
      <c r="G14" s="619">
        <v>32656</v>
      </c>
      <c r="H14" s="619"/>
      <c r="I14" s="730">
        <v>55628</v>
      </c>
      <c r="J14" s="733">
        <f>SUM(E14:I14)</f>
        <v>106701</v>
      </c>
    </row>
    <row r="15" spans="1:10" s="614" customFormat="1" ht="18" customHeight="1" thickBot="1">
      <c r="A15" s="661" t="s">
        <v>576</v>
      </c>
      <c r="B15" s="662">
        <f aca="true" t="shared" si="0" ref="B15:J15">SUM(B10:B14)</f>
        <v>303238</v>
      </c>
      <c r="C15" s="662">
        <f t="shared" si="0"/>
        <v>450452</v>
      </c>
      <c r="D15" s="663">
        <f t="shared" si="0"/>
        <v>753690</v>
      </c>
      <c r="E15" s="664">
        <f t="shared" si="0"/>
        <v>246036</v>
      </c>
      <c r="F15" s="662">
        <f t="shared" si="0"/>
        <v>57912</v>
      </c>
      <c r="G15" s="662">
        <f t="shared" si="0"/>
        <v>386849</v>
      </c>
      <c r="H15" s="662">
        <f t="shared" si="0"/>
        <v>0</v>
      </c>
      <c r="I15" s="731">
        <f t="shared" si="0"/>
        <v>62893</v>
      </c>
      <c r="J15" s="734">
        <f t="shared" si="0"/>
        <v>753690</v>
      </c>
    </row>
  </sheetData>
  <sheetProtection/>
  <mergeCells count="2">
    <mergeCell ref="E7:J7"/>
    <mergeCell ref="B7:D7"/>
  </mergeCells>
  <printOptions horizontalCentered="1"/>
  <pageMargins left="0.1968503937007874" right="0.2362204724409449" top="0.99" bottom="0.6692913385826772" header="0.5511811023622047" footer="0.5118110236220472"/>
  <pageSetup fitToHeight="1" fitToWidth="1" horizontalDpi="180" verticalDpi="18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D1:R19"/>
  <sheetViews>
    <sheetView workbookViewId="0" topLeftCell="D1">
      <selection activeCell="J10" sqref="J10"/>
    </sheetView>
  </sheetViews>
  <sheetFormatPr defaultColWidth="9.00390625" defaultRowHeight="12.75"/>
  <cols>
    <col min="1" max="2" width="9.375" style="585" hidden="1" customWidth="1"/>
    <col min="3" max="3" width="58.125" style="585" hidden="1" customWidth="1"/>
    <col min="4" max="4" width="55.00390625" style="585" customWidth="1"/>
    <col min="5" max="5" width="14.50390625" style="585" customWidth="1"/>
    <col min="6" max="6" width="14.375" style="585" customWidth="1"/>
    <col min="7" max="7" width="9.625" style="585" customWidth="1"/>
    <col min="8" max="8" width="10.625" style="585" customWidth="1"/>
    <col min="9" max="9" width="10.875" style="585" customWidth="1"/>
    <col min="10" max="10" width="10.375" style="585" customWidth="1"/>
    <col min="11" max="11" width="9.625" style="585" customWidth="1"/>
    <col min="12" max="12" width="8.625" style="585" bestFit="1" customWidth="1"/>
    <col min="13" max="13" width="11.00390625" style="585" customWidth="1"/>
    <col min="14" max="14" width="8.875" style="585" customWidth="1"/>
    <col min="15" max="17" width="10.375" style="585" bestFit="1" customWidth="1"/>
    <col min="18" max="18" width="11.125" style="585" customWidth="1"/>
    <col min="19" max="16384" width="10.625" style="585" customWidth="1"/>
  </cols>
  <sheetData>
    <row r="1" spans="4:18" ht="12.75">
      <c r="D1" s="584"/>
      <c r="E1" s="584"/>
      <c r="F1" s="587" t="s">
        <v>711</v>
      </c>
      <c r="G1" s="584"/>
      <c r="H1" s="584"/>
      <c r="I1" s="584"/>
      <c r="J1" s="584"/>
      <c r="K1" s="584"/>
      <c r="M1" s="586"/>
      <c r="N1" s="586"/>
      <c r="O1" s="587"/>
      <c r="P1" s="587"/>
      <c r="Q1" s="587"/>
      <c r="R1" s="587"/>
    </row>
    <row r="2" spans="4:18" ht="12.75">
      <c r="D2" s="584"/>
      <c r="E2" s="584"/>
      <c r="F2" s="654" t="s">
        <v>547</v>
      </c>
      <c r="G2" s="584"/>
      <c r="H2" s="584"/>
      <c r="I2" s="584"/>
      <c r="J2" s="584"/>
      <c r="K2" s="584"/>
      <c r="L2" s="588"/>
      <c r="M2" s="588"/>
      <c r="N2" s="588"/>
      <c r="O2" s="589"/>
      <c r="P2" s="590"/>
      <c r="Q2" s="590"/>
      <c r="R2" s="590"/>
    </row>
    <row r="3" spans="4:18" ht="12.75">
      <c r="D3" s="584"/>
      <c r="E3" s="584"/>
      <c r="F3" s="584"/>
      <c r="G3" s="584"/>
      <c r="H3" s="584"/>
      <c r="I3" s="584"/>
      <c r="J3" s="584"/>
      <c r="K3" s="584"/>
      <c r="L3" s="588"/>
      <c r="M3" s="588"/>
      <c r="N3" s="588"/>
      <c r="O3" s="588"/>
      <c r="P3" s="588"/>
      <c r="Q3" s="588"/>
      <c r="R3" s="591"/>
    </row>
    <row r="4" spans="4:18" ht="19.5">
      <c r="D4" s="823" t="s">
        <v>619</v>
      </c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</row>
    <row r="5" spans="4:18" ht="19.5">
      <c r="D5" s="592"/>
      <c r="E5" s="592"/>
      <c r="F5" s="592"/>
      <c r="G5" s="592"/>
      <c r="H5" s="592"/>
      <c r="I5" s="592"/>
      <c r="J5" s="592"/>
      <c r="K5" s="592"/>
      <c r="L5" s="592"/>
      <c r="M5" s="592"/>
      <c r="N5" s="592"/>
      <c r="O5" s="592"/>
      <c r="P5" s="592"/>
      <c r="Q5" s="592"/>
      <c r="R5" s="592"/>
    </row>
    <row r="6" spans="4:18" ht="13.5" thickBot="1">
      <c r="D6" s="584"/>
      <c r="E6" s="593"/>
      <c r="F6" s="593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94"/>
    </row>
    <row r="7" spans="4:18" ht="15.75" customHeight="1">
      <c r="D7" s="595"/>
      <c r="E7" s="596" t="s">
        <v>549</v>
      </c>
      <c r="F7" s="793" t="s">
        <v>550</v>
      </c>
      <c r="G7" s="655"/>
      <c r="H7" s="656"/>
      <c r="I7" s="656"/>
      <c r="J7" s="655"/>
      <c r="K7" s="656"/>
      <c r="L7" s="656"/>
      <c r="M7" s="656"/>
      <c r="N7" s="656"/>
      <c r="O7" s="656"/>
      <c r="P7" s="636"/>
      <c r="Q7" s="657"/>
      <c r="R7" s="657"/>
    </row>
    <row r="8" spans="4:18" ht="15.75" customHeight="1">
      <c r="D8" s="597" t="s">
        <v>553</v>
      </c>
      <c r="E8" s="598" t="s">
        <v>554</v>
      </c>
      <c r="F8" s="794"/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636"/>
      <c r="R8" s="636"/>
    </row>
    <row r="9" spans="4:18" ht="15.75" customHeight="1" thickBot="1">
      <c r="D9" s="603" t="s">
        <v>562</v>
      </c>
      <c r="E9" s="604" t="s">
        <v>563</v>
      </c>
      <c r="F9" s="646">
        <v>41275</v>
      </c>
      <c r="G9" s="636"/>
      <c r="H9" s="636"/>
      <c r="I9" s="636"/>
      <c r="J9" s="636"/>
      <c r="K9" s="636"/>
      <c r="L9" s="636"/>
      <c r="M9" s="636"/>
      <c r="N9" s="636"/>
      <c r="O9" s="636"/>
      <c r="P9" s="636"/>
      <c r="Q9" s="636"/>
      <c r="R9" s="636"/>
    </row>
    <row r="10" spans="4:18" s="614" customFormat="1" ht="18" customHeight="1">
      <c r="D10" s="609" t="s">
        <v>571</v>
      </c>
      <c r="E10" s="610"/>
      <c r="F10" s="647">
        <v>20</v>
      </c>
      <c r="G10" s="637"/>
      <c r="H10" s="637"/>
      <c r="I10" s="637"/>
      <c r="J10" s="637"/>
      <c r="K10" s="637"/>
      <c r="L10" s="637"/>
      <c r="M10" s="637"/>
      <c r="N10" s="637"/>
      <c r="O10" s="637"/>
      <c r="P10" s="637"/>
      <c r="Q10" s="638"/>
      <c r="R10" s="639"/>
    </row>
    <row r="11" spans="4:18" s="614" customFormat="1" ht="18" customHeight="1">
      <c r="D11" s="609" t="s">
        <v>572</v>
      </c>
      <c r="E11" s="610"/>
      <c r="F11" s="647">
        <v>75</v>
      </c>
      <c r="G11" s="637"/>
      <c r="H11" s="637"/>
      <c r="I11" s="637"/>
      <c r="J11" s="637"/>
      <c r="K11" s="637"/>
      <c r="L11" s="637"/>
      <c r="M11" s="637"/>
      <c r="N11" s="637"/>
      <c r="O11" s="637"/>
      <c r="P11" s="637"/>
      <c r="Q11" s="638"/>
      <c r="R11" s="639"/>
    </row>
    <row r="12" spans="4:18" s="614" customFormat="1" ht="18" customHeight="1">
      <c r="D12" s="615" t="s">
        <v>573</v>
      </c>
      <c r="E12" s="616">
        <v>405</v>
      </c>
      <c r="F12" s="648">
        <v>49</v>
      </c>
      <c r="G12" s="640"/>
      <c r="H12" s="637"/>
      <c r="I12" s="637"/>
      <c r="J12" s="641"/>
      <c r="K12" s="641"/>
      <c r="L12" s="641"/>
      <c r="M12" s="641"/>
      <c r="N12" s="641"/>
      <c r="O12" s="637"/>
      <c r="P12" s="637"/>
      <c r="Q12" s="642"/>
      <c r="R12" s="643"/>
    </row>
    <row r="13" spans="4:18" s="614" customFormat="1" ht="18" customHeight="1">
      <c r="D13" s="620" t="s">
        <v>574</v>
      </c>
      <c r="E13" s="616"/>
      <c r="F13" s="648">
        <v>9.5</v>
      </c>
      <c r="G13" s="637"/>
      <c r="H13" s="637"/>
      <c r="I13" s="637"/>
      <c r="J13" s="641"/>
      <c r="K13" s="641"/>
      <c r="L13" s="641"/>
      <c r="M13" s="641"/>
      <c r="N13" s="641"/>
      <c r="O13" s="637"/>
      <c r="P13" s="637"/>
      <c r="Q13" s="641"/>
      <c r="R13" s="643"/>
    </row>
    <row r="14" spans="4:18" s="614" customFormat="1" ht="18" customHeight="1">
      <c r="D14" s="615" t="s">
        <v>575</v>
      </c>
      <c r="E14" s="616"/>
      <c r="F14" s="648">
        <v>6</v>
      </c>
      <c r="G14" s="640"/>
      <c r="H14" s="637"/>
      <c r="I14" s="637"/>
      <c r="J14" s="641"/>
      <c r="K14" s="641"/>
      <c r="L14" s="641"/>
      <c r="M14" s="641"/>
      <c r="N14" s="641"/>
      <c r="O14" s="637"/>
      <c r="P14" s="637"/>
      <c r="Q14" s="642"/>
      <c r="R14" s="643"/>
    </row>
    <row r="15" spans="4:18" s="584" customFormat="1" ht="13.5" thickBot="1">
      <c r="D15" s="622" t="s">
        <v>577</v>
      </c>
      <c r="E15" s="623"/>
      <c r="F15" s="649">
        <v>43</v>
      </c>
      <c r="G15" s="644"/>
      <c r="H15" s="644"/>
      <c r="I15" s="644"/>
      <c r="J15" s="644"/>
      <c r="K15" s="644"/>
      <c r="L15" s="644"/>
      <c r="M15" s="644"/>
      <c r="N15" s="644"/>
      <c r="O15" s="644"/>
      <c r="P15" s="644"/>
      <c r="Q15" s="644"/>
      <c r="R15" s="644"/>
    </row>
    <row r="16" spans="4:18" s="584" customFormat="1" ht="13.5" thickBot="1">
      <c r="D16" s="624" t="s">
        <v>622</v>
      </c>
      <c r="E16" s="625">
        <f>SUM(E10:E15)</f>
        <v>405</v>
      </c>
      <c r="F16" s="660">
        <f>SUM(F10:F15)</f>
        <v>202.5</v>
      </c>
      <c r="G16" s="645"/>
      <c r="H16" s="645"/>
      <c r="I16" s="645"/>
      <c r="J16" s="645"/>
      <c r="K16" s="645"/>
      <c r="L16" s="645"/>
      <c r="M16" s="645"/>
      <c r="N16" s="645"/>
      <c r="O16" s="645"/>
      <c r="P16" s="645"/>
      <c r="Q16" s="645"/>
      <c r="R16" s="645"/>
    </row>
    <row r="17" spans="4:18" s="584" customFormat="1" ht="15.75">
      <c r="D17" s="653" t="s">
        <v>621</v>
      </c>
      <c r="E17" s="652"/>
      <c r="F17" s="659">
        <v>2</v>
      </c>
      <c r="G17" s="645"/>
      <c r="H17" s="645"/>
      <c r="I17" s="645"/>
      <c r="J17" s="645"/>
      <c r="K17" s="645"/>
      <c r="L17" s="645"/>
      <c r="M17" s="645"/>
      <c r="N17" s="645"/>
      <c r="O17" s="645"/>
      <c r="P17" s="658"/>
      <c r="Q17" s="645"/>
      <c r="R17" s="645"/>
    </row>
    <row r="18" spans="4:18" s="584" customFormat="1" ht="12.75">
      <c r="D18" s="622" t="s">
        <v>620</v>
      </c>
      <c r="E18" s="626"/>
      <c r="F18" s="650">
        <v>214</v>
      </c>
      <c r="G18" s="637"/>
      <c r="H18" s="637"/>
      <c r="I18" s="637"/>
      <c r="J18" s="637"/>
      <c r="K18" s="637"/>
      <c r="L18" s="637"/>
      <c r="M18" s="637"/>
      <c r="N18" s="637"/>
      <c r="O18" s="637"/>
      <c r="P18" s="637"/>
      <c r="Q18" s="637"/>
      <c r="R18" s="637"/>
    </row>
    <row r="19" spans="4:18" s="584" customFormat="1" ht="13.5" thickBot="1">
      <c r="D19" s="627" t="s">
        <v>578</v>
      </c>
      <c r="E19" s="628">
        <f>SUM(E16:E17)</f>
        <v>405</v>
      </c>
      <c r="F19" s="651">
        <f>SUM(F16:F18)</f>
        <v>418.5</v>
      </c>
      <c r="G19" s="645"/>
      <c r="H19" s="645"/>
      <c r="I19" s="645"/>
      <c r="J19" s="645"/>
      <c r="K19" s="645"/>
      <c r="L19" s="645"/>
      <c r="M19" s="645"/>
      <c r="N19" s="645"/>
      <c r="O19" s="645"/>
      <c r="P19" s="645"/>
      <c r="Q19" s="645"/>
      <c r="R19" s="645"/>
    </row>
  </sheetData>
  <sheetProtection/>
  <mergeCells count="1">
    <mergeCell ref="F7:F8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60">
    <pageSetUpPr fitToPage="1"/>
  </sheetPr>
  <dimension ref="A1:F27"/>
  <sheetViews>
    <sheetView tabSelected="1" workbookViewId="0" topLeftCell="A1">
      <selection activeCell="F19" sqref="F19"/>
    </sheetView>
  </sheetViews>
  <sheetFormatPr defaultColWidth="9.00390625" defaultRowHeight="12.75"/>
  <cols>
    <col min="1" max="1" width="10.00390625" style="826" customWidth="1"/>
    <col min="2" max="2" width="37.375" style="826" customWidth="1"/>
    <col min="3" max="3" width="24.875" style="826" customWidth="1"/>
    <col min="4" max="4" width="22.625" style="826" customWidth="1"/>
    <col min="5" max="16384" width="10.625" style="826" customWidth="1"/>
  </cols>
  <sheetData>
    <row r="1" spans="1:4" ht="15.75">
      <c r="A1" s="824"/>
      <c r="B1" s="824"/>
      <c r="C1" s="824"/>
      <c r="D1" s="825" t="s">
        <v>691</v>
      </c>
    </row>
    <row r="2" spans="1:4" ht="15.75">
      <c r="A2" s="824"/>
      <c r="B2" s="824"/>
      <c r="C2" s="824"/>
      <c r="D2" s="827" t="s">
        <v>681</v>
      </c>
    </row>
    <row r="3" spans="1:4" ht="15.75">
      <c r="A3" s="824"/>
      <c r="B3" s="824"/>
      <c r="C3" s="824"/>
      <c r="D3" s="825" t="s">
        <v>682</v>
      </c>
    </row>
    <row r="4" spans="1:4" ht="15.75">
      <c r="A4" s="824"/>
      <c r="B4" s="824"/>
      <c r="C4" s="824"/>
      <c r="D4" s="828"/>
    </row>
    <row r="5" spans="1:4" ht="15.75">
      <c r="A5" s="824"/>
      <c r="B5" s="824"/>
      <c r="C5" s="824"/>
      <c r="D5" s="828"/>
    </row>
    <row r="6" spans="1:4" ht="15.75">
      <c r="A6" s="824"/>
      <c r="B6" s="824"/>
      <c r="C6" s="824"/>
      <c r="D6" s="829"/>
    </row>
    <row r="7" spans="1:4" ht="19.5">
      <c r="A7" s="830" t="s">
        <v>683</v>
      </c>
      <c r="B7" s="830"/>
      <c r="C7" s="830"/>
      <c r="D7" s="831"/>
    </row>
    <row r="8" spans="1:4" ht="19.5">
      <c r="A8" s="830" t="s">
        <v>692</v>
      </c>
      <c r="B8" s="830"/>
      <c r="C8" s="830"/>
      <c r="D8" s="831"/>
    </row>
    <row r="9" spans="1:4" ht="19.5">
      <c r="A9" s="830"/>
      <c r="B9" s="830"/>
      <c r="C9" s="830"/>
      <c r="D9" s="831"/>
    </row>
    <row r="10" spans="1:4" ht="19.5">
      <c r="A10" s="830"/>
      <c r="B10" s="830"/>
      <c r="C10" s="830"/>
      <c r="D10" s="831"/>
    </row>
    <row r="11" spans="1:4" ht="19.5">
      <c r="A11" s="830"/>
      <c r="B11" s="830"/>
      <c r="C11" s="830"/>
      <c r="D11" s="831"/>
    </row>
    <row r="12" spans="1:4" ht="19.5">
      <c r="A12" s="830"/>
      <c r="B12" s="830"/>
      <c r="C12" s="830"/>
      <c r="D12" s="831"/>
    </row>
    <row r="13" spans="1:4" ht="16.5" thickBot="1">
      <c r="A13" s="824"/>
      <c r="B13" s="824"/>
      <c r="C13" s="824"/>
      <c r="D13" s="832" t="s">
        <v>448</v>
      </c>
    </row>
    <row r="14" spans="1:4" s="837" customFormat="1" ht="33" customHeight="1" thickBot="1">
      <c r="A14" s="833" t="s">
        <v>76</v>
      </c>
      <c r="B14" s="834"/>
      <c r="C14" s="835"/>
      <c r="D14" s="836" t="s">
        <v>684</v>
      </c>
    </row>
    <row r="15" spans="1:6" ht="15.75">
      <c r="A15" s="838" t="s">
        <v>73</v>
      </c>
      <c r="B15" s="839"/>
      <c r="C15" s="840"/>
      <c r="D15" s="866">
        <v>10300</v>
      </c>
      <c r="E15" s="841"/>
      <c r="F15" s="842"/>
    </row>
    <row r="16" spans="1:6" ht="15.75">
      <c r="A16" s="843" t="s">
        <v>685</v>
      </c>
      <c r="B16" s="844"/>
      <c r="C16" s="845"/>
      <c r="D16" s="846"/>
      <c r="E16" s="842"/>
      <c r="F16" s="842"/>
    </row>
    <row r="17" spans="1:6" ht="12.75">
      <c r="A17" s="847" t="s">
        <v>686</v>
      </c>
      <c r="B17" s="848"/>
      <c r="C17" s="849"/>
      <c r="D17" s="850">
        <v>1500</v>
      </c>
      <c r="E17" s="851"/>
      <c r="F17" s="852"/>
    </row>
    <row r="18" spans="1:6" ht="12.75">
      <c r="A18" s="847" t="s">
        <v>687</v>
      </c>
      <c r="B18" s="848"/>
      <c r="C18" s="849"/>
      <c r="D18" s="850">
        <v>5000</v>
      </c>
      <c r="E18" s="853"/>
      <c r="F18" s="852"/>
    </row>
    <row r="19" spans="1:6" ht="12.75">
      <c r="A19" s="847" t="s">
        <v>688</v>
      </c>
      <c r="B19" s="848"/>
      <c r="C19" s="849"/>
      <c r="D19" s="850">
        <v>1500</v>
      </c>
      <c r="E19" s="853"/>
      <c r="F19" s="852"/>
    </row>
    <row r="20" spans="1:6" ht="12.75">
      <c r="A20" s="854" t="s">
        <v>693</v>
      </c>
      <c r="B20" s="848"/>
      <c r="C20" s="849"/>
      <c r="D20" s="850">
        <v>2940</v>
      </c>
      <c r="E20" s="853"/>
      <c r="F20" s="852"/>
    </row>
    <row r="21" spans="1:6" ht="12.75">
      <c r="A21" s="847" t="s">
        <v>694</v>
      </c>
      <c r="B21" s="848"/>
      <c r="C21" s="849"/>
      <c r="D21" s="850">
        <v>2921</v>
      </c>
      <c r="E21" s="853"/>
      <c r="F21" s="852"/>
    </row>
    <row r="22" spans="1:6" ht="12.75">
      <c r="A22" s="855"/>
      <c r="B22" s="848"/>
      <c r="C22" s="849"/>
      <c r="D22" s="856"/>
      <c r="E22" s="853"/>
      <c r="F22" s="852"/>
    </row>
    <row r="23" spans="1:6" ht="12.75">
      <c r="A23" s="857"/>
      <c r="B23" s="848"/>
      <c r="C23" s="849"/>
      <c r="D23" s="858"/>
      <c r="E23" s="853"/>
      <c r="F23" s="852"/>
    </row>
    <row r="24" spans="1:6" ht="12.75">
      <c r="A24" s="847"/>
      <c r="B24" s="848"/>
      <c r="C24" s="849"/>
      <c r="D24" s="856"/>
      <c r="E24" s="853"/>
      <c r="F24" s="852"/>
    </row>
    <row r="25" spans="1:4" ht="15.75">
      <c r="A25" s="843" t="s">
        <v>689</v>
      </c>
      <c r="B25" s="859"/>
      <c r="C25" s="860"/>
      <c r="D25" s="861">
        <f>SUM(D17:D24)</f>
        <v>13861</v>
      </c>
    </row>
    <row r="26" spans="1:4" ht="15.75">
      <c r="A26" s="843"/>
      <c r="B26" s="859"/>
      <c r="C26" s="860"/>
      <c r="D26" s="860"/>
    </row>
    <row r="27" spans="1:4" ht="16.5" thickBot="1">
      <c r="A27" s="862" t="s">
        <v>690</v>
      </c>
      <c r="B27" s="863"/>
      <c r="C27" s="864"/>
      <c r="D27" s="865">
        <f>SUM(D15,D25)</f>
        <v>24161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19"/>
  <dimension ref="A1:G142"/>
  <sheetViews>
    <sheetView zoomScale="120" zoomScaleNormal="120" zoomScaleSheetLayoutView="130" workbookViewId="0" topLeftCell="A1">
      <selection activeCell="E116" sqref="E116"/>
    </sheetView>
  </sheetViews>
  <sheetFormatPr defaultColWidth="9.00390625" defaultRowHeight="12.75"/>
  <cols>
    <col min="1" max="1" width="9.00390625" style="418" customWidth="1"/>
    <col min="2" max="2" width="75.875" style="418" customWidth="1"/>
    <col min="3" max="3" width="15.50390625" style="419" customWidth="1"/>
    <col min="4" max="5" width="15.50390625" style="418" customWidth="1"/>
    <col min="6" max="6" width="9.00390625" style="44" customWidth="1"/>
    <col min="7" max="16384" width="9.375" style="44" customWidth="1"/>
  </cols>
  <sheetData>
    <row r="1" spans="1:5" ht="15.75" customHeight="1">
      <c r="A1" s="737" t="s">
        <v>29</v>
      </c>
      <c r="B1" s="737"/>
      <c r="C1" s="737"/>
      <c r="D1" s="737"/>
      <c r="E1" s="737"/>
    </row>
    <row r="2" spans="1:5" ht="15.75" customHeight="1" thickBot="1">
      <c r="A2" s="739" t="s">
        <v>179</v>
      </c>
      <c r="B2" s="739"/>
      <c r="D2" s="160"/>
      <c r="E2" s="323" t="s">
        <v>346</v>
      </c>
    </row>
    <row r="3" spans="1:5" ht="37.5" customHeight="1" thickBot="1">
      <c r="A3" s="25" t="s">
        <v>84</v>
      </c>
      <c r="B3" s="26" t="s">
        <v>31</v>
      </c>
      <c r="C3" s="26" t="s">
        <v>7</v>
      </c>
      <c r="D3" s="460" t="s">
        <v>8</v>
      </c>
      <c r="E3" s="181" t="s">
        <v>325</v>
      </c>
    </row>
    <row r="4" spans="1:5" s="46" customFormat="1" ht="12" customHeight="1" thickBot="1">
      <c r="A4" s="38">
        <v>1</v>
      </c>
      <c r="B4" s="39">
        <v>2</v>
      </c>
      <c r="C4" s="39">
        <v>3</v>
      </c>
      <c r="D4" s="39">
        <v>4</v>
      </c>
      <c r="E4" s="40">
        <v>5</v>
      </c>
    </row>
    <row r="5" spans="1:5" s="1" customFormat="1" ht="12" customHeight="1" thickBot="1">
      <c r="A5" s="23" t="s">
        <v>32</v>
      </c>
      <c r="B5" s="22" t="s">
        <v>203</v>
      </c>
      <c r="C5" s="430">
        <f>+C6+C11+C20</f>
        <v>988148</v>
      </c>
      <c r="D5" s="430">
        <f>+D6+D11+D20</f>
        <v>1034150</v>
      </c>
      <c r="E5" s="301">
        <f>+E6+E11+E20</f>
        <v>581518</v>
      </c>
    </row>
    <row r="6" spans="1:5" s="1" customFormat="1" ht="12" customHeight="1" thickBot="1">
      <c r="A6" s="21" t="s">
        <v>33</v>
      </c>
      <c r="B6" s="279" t="s">
        <v>424</v>
      </c>
      <c r="C6" s="431">
        <f>+C7+C8+C9+C10</f>
        <v>235209</v>
      </c>
      <c r="D6" s="431">
        <f>+D7+D8+D9+D10</f>
        <v>289974</v>
      </c>
      <c r="E6" s="302">
        <f>+E7+E8+E9+E10</f>
        <v>287166</v>
      </c>
    </row>
    <row r="7" spans="1:5" s="1" customFormat="1" ht="12" customHeight="1">
      <c r="A7" s="14" t="s">
        <v>130</v>
      </c>
      <c r="B7" s="400" t="s">
        <v>70</v>
      </c>
      <c r="C7" s="432">
        <v>167891</v>
      </c>
      <c r="D7" s="432">
        <v>251071</v>
      </c>
      <c r="E7" s="304">
        <v>279191</v>
      </c>
    </row>
    <row r="8" spans="1:5" s="1" customFormat="1" ht="12" customHeight="1">
      <c r="A8" s="14" t="s">
        <v>131</v>
      </c>
      <c r="B8" s="293" t="s">
        <v>99</v>
      </c>
      <c r="C8" s="432">
        <v>0</v>
      </c>
      <c r="D8" s="432"/>
      <c r="E8" s="304">
        <v>7800</v>
      </c>
    </row>
    <row r="9" spans="1:5" s="1" customFormat="1" ht="12" customHeight="1">
      <c r="A9" s="14" t="s">
        <v>132</v>
      </c>
      <c r="B9" s="293" t="s">
        <v>204</v>
      </c>
      <c r="C9" s="432">
        <v>16725</v>
      </c>
      <c r="D9" s="432">
        <v>4000</v>
      </c>
      <c r="E9" s="304">
        <v>175</v>
      </c>
    </row>
    <row r="10" spans="1:5" s="1" customFormat="1" ht="12" customHeight="1" thickBot="1">
      <c r="A10" s="14" t="s">
        <v>133</v>
      </c>
      <c r="B10" s="401" t="s">
        <v>205</v>
      </c>
      <c r="C10" s="432">
        <v>50593</v>
      </c>
      <c r="D10" s="432">
        <v>34903</v>
      </c>
      <c r="E10" s="304"/>
    </row>
    <row r="11" spans="1:5" s="1" customFormat="1" ht="12" customHeight="1" thickBot="1">
      <c r="A11" s="21" t="s">
        <v>34</v>
      </c>
      <c r="B11" s="22" t="s">
        <v>206</v>
      </c>
      <c r="C11" s="431">
        <f>+C12+C13+C14+C15+C16+C17+C18+C19</f>
        <v>204055</v>
      </c>
      <c r="D11" s="431">
        <f>+D12+D13+D14+D15+D16+D17+D18+D19</f>
        <v>215502</v>
      </c>
      <c r="E11" s="302">
        <f>+E12+E13+E14+E15+E16+E17+E18+E19</f>
        <v>230352</v>
      </c>
    </row>
    <row r="12" spans="1:5" s="1" customFormat="1" ht="12" customHeight="1">
      <c r="A12" s="18" t="s">
        <v>104</v>
      </c>
      <c r="B12" s="10" t="s">
        <v>211</v>
      </c>
      <c r="C12" s="433">
        <v>7329</v>
      </c>
      <c r="D12" s="433">
        <v>17583</v>
      </c>
      <c r="E12" s="303">
        <v>9586</v>
      </c>
    </row>
    <row r="13" spans="1:5" s="1" customFormat="1" ht="12" customHeight="1">
      <c r="A13" s="14" t="s">
        <v>105</v>
      </c>
      <c r="B13" s="7" t="s">
        <v>212</v>
      </c>
      <c r="C13" s="432">
        <v>47590</v>
      </c>
      <c r="D13" s="432">
        <v>96232</v>
      </c>
      <c r="E13" s="304">
        <v>5149</v>
      </c>
    </row>
    <row r="14" spans="1:5" s="1" customFormat="1" ht="12" customHeight="1">
      <c r="A14" s="14" t="s">
        <v>106</v>
      </c>
      <c r="B14" s="7" t="s">
        <v>213</v>
      </c>
      <c r="C14" s="432">
        <v>12219</v>
      </c>
      <c r="D14" s="432">
        <v>16153</v>
      </c>
      <c r="E14" s="304">
        <v>81683</v>
      </c>
    </row>
    <row r="15" spans="1:5" s="1" customFormat="1" ht="12" customHeight="1">
      <c r="A15" s="14" t="s">
        <v>107</v>
      </c>
      <c r="B15" s="7" t="s">
        <v>214</v>
      </c>
      <c r="C15" s="432">
        <v>18301</v>
      </c>
      <c r="D15" s="432">
        <v>20648</v>
      </c>
      <c r="E15" s="304">
        <v>19650</v>
      </c>
    </row>
    <row r="16" spans="1:5" s="1" customFormat="1" ht="12" customHeight="1">
      <c r="A16" s="13" t="s">
        <v>207</v>
      </c>
      <c r="B16" s="6" t="s">
        <v>215</v>
      </c>
      <c r="C16" s="434">
        <v>2117</v>
      </c>
      <c r="D16" s="434">
        <v>2463</v>
      </c>
      <c r="E16" s="305">
        <v>1431</v>
      </c>
    </row>
    <row r="17" spans="1:5" s="1" customFormat="1" ht="12" customHeight="1">
      <c r="A17" s="14" t="s">
        <v>208</v>
      </c>
      <c r="B17" s="7" t="s">
        <v>286</v>
      </c>
      <c r="C17" s="432">
        <v>52769</v>
      </c>
      <c r="D17" s="432">
        <v>40567</v>
      </c>
      <c r="E17" s="304">
        <v>37550</v>
      </c>
    </row>
    <row r="18" spans="1:5" s="1" customFormat="1" ht="12" customHeight="1">
      <c r="A18" s="14" t="s">
        <v>209</v>
      </c>
      <c r="B18" s="7" t="s">
        <v>216</v>
      </c>
      <c r="C18" s="432">
        <v>264</v>
      </c>
      <c r="D18" s="432">
        <v>320</v>
      </c>
      <c r="E18" s="304"/>
    </row>
    <row r="19" spans="1:5" s="1" customFormat="1" ht="12" customHeight="1" thickBot="1">
      <c r="A19" s="15" t="s">
        <v>210</v>
      </c>
      <c r="B19" s="8" t="s">
        <v>217</v>
      </c>
      <c r="C19" s="435">
        <v>63466</v>
      </c>
      <c r="D19" s="435">
        <v>21536</v>
      </c>
      <c r="E19" s="306">
        <v>75303</v>
      </c>
    </row>
    <row r="20" spans="1:5" s="1" customFormat="1" ht="12" customHeight="1" thickBot="1">
      <c r="A20" s="21" t="s">
        <v>218</v>
      </c>
      <c r="B20" s="22" t="s">
        <v>287</v>
      </c>
      <c r="C20" s="436">
        <v>548884</v>
      </c>
      <c r="D20" s="436">
        <v>528674</v>
      </c>
      <c r="E20" s="307">
        <v>64000</v>
      </c>
    </row>
    <row r="21" spans="1:5" s="1" customFormat="1" ht="12" customHeight="1" thickBot="1">
      <c r="A21" s="21" t="s">
        <v>36</v>
      </c>
      <c r="B21" s="22" t="s">
        <v>220</v>
      </c>
      <c r="C21" s="431">
        <f>+C22+C23+C24+C25+C26+C27+C28+C29</f>
        <v>1103792</v>
      </c>
      <c r="D21" s="431">
        <f>+D22+D23+D24+D25+D26+D27+D28+D29</f>
        <v>1070465</v>
      </c>
      <c r="E21" s="302">
        <f>+E22+E23+E24+E25+E26+E27+E28+E29</f>
        <v>837468</v>
      </c>
    </row>
    <row r="22" spans="1:5" s="1" customFormat="1" ht="12" customHeight="1">
      <c r="A22" s="16" t="s">
        <v>108</v>
      </c>
      <c r="B22" s="9" t="s">
        <v>226</v>
      </c>
      <c r="C22" s="437">
        <v>907153</v>
      </c>
      <c r="D22" s="437">
        <v>705634</v>
      </c>
      <c r="E22" s="308">
        <v>15507</v>
      </c>
    </row>
    <row r="23" spans="1:5" s="1" customFormat="1" ht="12" customHeight="1">
      <c r="A23" s="14" t="s">
        <v>109</v>
      </c>
      <c r="B23" s="7" t="s">
        <v>227</v>
      </c>
      <c r="C23" s="432">
        <v>37906</v>
      </c>
      <c r="D23" s="432">
        <v>87380</v>
      </c>
      <c r="E23" s="304">
        <v>509583</v>
      </c>
    </row>
    <row r="24" spans="1:5" s="1" customFormat="1" ht="12" customHeight="1">
      <c r="A24" s="14" t="s">
        <v>110</v>
      </c>
      <c r="B24" s="7" t="s">
        <v>228</v>
      </c>
      <c r="C24" s="432">
        <v>9081</v>
      </c>
      <c r="D24" s="432">
        <v>18448</v>
      </c>
      <c r="E24" s="304">
        <v>8162</v>
      </c>
    </row>
    <row r="25" spans="1:5" s="1" customFormat="1" ht="12" customHeight="1">
      <c r="A25" s="17" t="s">
        <v>221</v>
      </c>
      <c r="B25" s="7" t="s">
        <v>113</v>
      </c>
      <c r="C25" s="438">
        <v>15440</v>
      </c>
      <c r="D25" s="438"/>
      <c r="E25" s="309">
        <v>93324</v>
      </c>
    </row>
    <row r="26" spans="1:5" s="1" customFormat="1" ht="12" customHeight="1">
      <c r="A26" s="17" t="s">
        <v>222</v>
      </c>
      <c r="B26" s="7" t="s">
        <v>229</v>
      </c>
      <c r="C26" s="438"/>
      <c r="D26" s="438"/>
      <c r="E26" s="309"/>
    </row>
    <row r="27" spans="1:5" s="1" customFormat="1" ht="12" customHeight="1">
      <c r="A27" s="14" t="s">
        <v>223</v>
      </c>
      <c r="B27" s="7" t="s">
        <v>230</v>
      </c>
      <c r="C27" s="432"/>
      <c r="D27" s="432"/>
      <c r="E27" s="304"/>
    </row>
    <row r="28" spans="1:5" s="1" customFormat="1" ht="12" customHeight="1">
      <c r="A28" s="14" t="s">
        <v>224</v>
      </c>
      <c r="B28" s="7" t="s">
        <v>288</v>
      </c>
      <c r="C28" s="439">
        <v>33252</v>
      </c>
      <c r="D28" s="439"/>
      <c r="E28" s="310"/>
    </row>
    <row r="29" spans="1:5" s="1" customFormat="1" ht="12" customHeight="1" thickBot="1">
      <c r="A29" s="14" t="s">
        <v>225</v>
      </c>
      <c r="B29" s="12" t="s">
        <v>231</v>
      </c>
      <c r="C29" s="439">
        <v>100960</v>
      </c>
      <c r="D29" s="439">
        <v>259003</v>
      </c>
      <c r="E29" s="310">
        <v>210892</v>
      </c>
    </row>
    <row r="30" spans="1:5" s="1" customFormat="1" ht="12" customHeight="1" thickBot="1">
      <c r="A30" s="272" t="s">
        <v>37</v>
      </c>
      <c r="B30" s="22" t="s">
        <v>425</v>
      </c>
      <c r="C30" s="431">
        <f>+C31+C37</f>
        <v>284941</v>
      </c>
      <c r="D30" s="431">
        <f>+D31+D37</f>
        <v>196171</v>
      </c>
      <c r="E30" s="302">
        <f>+E31+E37</f>
        <v>652495</v>
      </c>
    </row>
    <row r="31" spans="1:5" s="1" customFormat="1" ht="12" customHeight="1">
      <c r="A31" s="273" t="s">
        <v>111</v>
      </c>
      <c r="B31" s="402" t="s">
        <v>426</v>
      </c>
      <c r="C31" s="440">
        <f>+C32+C33+C34+C35+C36</f>
        <v>200867</v>
      </c>
      <c r="D31" s="440">
        <f>+D32+D33+D34+D35+D36</f>
        <v>180904</v>
      </c>
      <c r="E31" s="314">
        <f>+E32+E33+E34+E35+E36</f>
        <v>391724</v>
      </c>
    </row>
    <row r="32" spans="1:5" s="1" customFormat="1" ht="12" customHeight="1">
      <c r="A32" s="274" t="s">
        <v>114</v>
      </c>
      <c r="B32" s="280" t="s">
        <v>289</v>
      </c>
      <c r="C32" s="439"/>
      <c r="D32" s="439"/>
      <c r="E32" s="310"/>
    </row>
    <row r="33" spans="1:5" s="1" customFormat="1" ht="12" customHeight="1">
      <c r="A33" s="274" t="s">
        <v>115</v>
      </c>
      <c r="B33" s="280" t="s">
        <v>290</v>
      </c>
      <c r="C33" s="439"/>
      <c r="D33" s="439">
        <v>1204</v>
      </c>
      <c r="E33" s="310"/>
    </row>
    <row r="34" spans="1:5" s="1" customFormat="1" ht="12" customHeight="1">
      <c r="A34" s="274" t="s">
        <v>116</v>
      </c>
      <c r="B34" s="280" t="s">
        <v>291</v>
      </c>
      <c r="C34" s="439"/>
      <c r="D34" s="439">
        <v>22000</v>
      </c>
      <c r="E34" s="310"/>
    </row>
    <row r="35" spans="1:5" s="1" customFormat="1" ht="12" customHeight="1">
      <c r="A35" s="274" t="s">
        <v>117</v>
      </c>
      <c r="B35" s="280" t="s">
        <v>292</v>
      </c>
      <c r="C35" s="439">
        <v>78865</v>
      </c>
      <c r="D35" s="439">
        <v>28428</v>
      </c>
      <c r="E35" s="310">
        <v>80745</v>
      </c>
    </row>
    <row r="36" spans="1:5" s="1" customFormat="1" ht="12" customHeight="1">
      <c r="A36" s="274" t="s">
        <v>232</v>
      </c>
      <c r="B36" s="280" t="s">
        <v>427</v>
      </c>
      <c r="C36" s="439">
        <v>122002</v>
      </c>
      <c r="D36" s="439">
        <v>129272</v>
      </c>
      <c r="E36" s="310">
        <v>310979</v>
      </c>
    </row>
    <row r="37" spans="1:5" s="1" customFormat="1" ht="12" customHeight="1">
      <c r="A37" s="274" t="s">
        <v>112</v>
      </c>
      <c r="B37" s="281" t="s">
        <v>428</v>
      </c>
      <c r="C37" s="441">
        <f>+C38+C39+C40+C41+C42</f>
        <v>84074</v>
      </c>
      <c r="D37" s="441">
        <f>+D38+D39+D40+D41+D42</f>
        <v>15267</v>
      </c>
      <c r="E37" s="315">
        <f>+E38+E39+E40+E41+E42</f>
        <v>260771</v>
      </c>
    </row>
    <row r="38" spans="1:5" s="1" customFormat="1" ht="12" customHeight="1">
      <c r="A38" s="274" t="s">
        <v>120</v>
      </c>
      <c r="B38" s="280" t="s">
        <v>289</v>
      </c>
      <c r="C38" s="439"/>
      <c r="D38" s="439"/>
      <c r="E38" s="310"/>
    </row>
    <row r="39" spans="1:5" s="1" customFormat="1" ht="12" customHeight="1">
      <c r="A39" s="274" t="s">
        <v>121</v>
      </c>
      <c r="B39" s="280" t="s">
        <v>290</v>
      </c>
      <c r="C39" s="439"/>
      <c r="D39" s="439"/>
      <c r="E39" s="310"/>
    </row>
    <row r="40" spans="1:5" s="1" customFormat="1" ht="12" customHeight="1">
      <c r="A40" s="274" t="s">
        <v>122</v>
      </c>
      <c r="B40" s="280" t="s">
        <v>291</v>
      </c>
      <c r="C40" s="439"/>
      <c r="D40" s="439"/>
      <c r="E40" s="310"/>
    </row>
    <row r="41" spans="1:5" s="1" customFormat="1" ht="12" customHeight="1">
      <c r="A41" s="274" t="s">
        <v>123</v>
      </c>
      <c r="B41" s="282" t="s">
        <v>292</v>
      </c>
      <c r="C41" s="439">
        <v>84074</v>
      </c>
      <c r="D41" s="439">
        <v>14091</v>
      </c>
      <c r="E41" s="310">
        <v>258731</v>
      </c>
    </row>
    <row r="42" spans="1:5" s="1" customFormat="1" ht="12" customHeight="1" thickBot="1">
      <c r="A42" s="275" t="s">
        <v>233</v>
      </c>
      <c r="B42" s="283" t="s">
        <v>429</v>
      </c>
      <c r="C42" s="442"/>
      <c r="D42" s="442">
        <v>1176</v>
      </c>
      <c r="E42" s="443">
        <v>2040</v>
      </c>
    </row>
    <row r="43" spans="1:5" s="1" customFormat="1" ht="12" customHeight="1" thickBot="1">
      <c r="A43" s="21" t="s">
        <v>234</v>
      </c>
      <c r="B43" s="403" t="s">
        <v>293</v>
      </c>
      <c r="C43" s="431">
        <f>+C44+C45</f>
        <v>224383</v>
      </c>
      <c r="D43" s="431">
        <f>+D44+D45</f>
        <v>27266</v>
      </c>
      <c r="E43" s="302">
        <f>+E44+E45</f>
        <v>14319</v>
      </c>
    </row>
    <row r="44" spans="1:5" s="1" customFormat="1" ht="12" customHeight="1">
      <c r="A44" s="16" t="s">
        <v>118</v>
      </c>
      <c r="B44" s="293" t="s">
        <v>294</v>
      </c>
      <c r="C44" s="437">
        <v>8712</v>
      </c>
      <c r="D44" s="437"/>
      <c r="E44" s="308">
        <v>600</v>
      </c>
    </row>
    <row r="45" spans="1:5" s="1" customFormat="1" ht="12" customHeight="1" thickBot="1">
      <c r="A45" s="13" t="s">
        <v>119</v>
      </c>
      <c r="B45" s="288" t="s">
        <v>298</v>
      </c>
      <c r="C45" s="434">
        <v>215671</v>
      </c>
      <c r="D45" s="434">
        <v>27266</v>
      </c>
      <c r="E45" s="305">
        <v>13719</v>
      </c>
    </row>
    <row r="46" spans="1:5" s="1" customFormat="1" ht="12" customHeight="1" thickBot="1">
      <c r="A46" s="21" t="s">
        <v>39</v>
      </c>
      <c r="B46" s="403" t="s">
        <v>297</v>
      </c>
      <c r="C46" s="431">
        <f>+C47+C48+C49</f>
        <v>42552</v>
      </c>
      <c r="D46" s="431">
        <f>+D47+D48+D49</f>
        <v>61507</v>
      </c>
      <c r="E46" s="302">
        <f>+E47+E48+E49</f>
        <v>37016</v>
      </c>
    </row>
    <row r="47" spans="1:5" s="1" customFormat="1" ht="12" customHeight="1">
      <c r="A47" s="16" t="s">
        <v>237</v>
      </c>
      <c r="B47" s="293" t="s">
        <v>235</v>
      </c>
      <c r="C47" s="444">
        <v>41607</v>
      </c>
      <c r="D47" s="444">
        <v>5000</v>
      </c>
      <c r="E47" s="445">
        <v>37016</v>
      </c>
    </row>
    <row r="48" spans="1:5" s="1" customFormat="1" ht="12" customHeight="1">
      <c r="A48" s="14" t="s">
        <v>238</v>
      </c>
      <c r="B48" s="280" t="s">
        <v>236</v>
      </c>
      <c r="C48" s="439"/>
      <c r="D48" s="439">
        <v>56507</v>
      </c>
      <c r="E48" s="310"/>
    </row>
    <row r="49" spans="1:5" s="1" customFormat="1" ht="12" customHeight="1" thickBot="1">
      <c r="A49" s="13" t="s">
        <v>355</v>
      </c>
      <c r="B49" s="288" t="s">
        <v>295</v>
      </c>
      <c r="C49" s="446">
        <v>945</v>
      </c>
      <c r="D49" s="446"/>
      <c r="E49" s="447"/>
    </row>
    <row r="50" spans="1:5" s="1" customFormat="1" ht="12" customHeight="1" thickBot="1">
      <c r="A50" s="21" t="s">
        <v>239</v>
      </c>
      <c r="B50" s="404" t="s">
        <v>296</v>
      </c>
      <c r="C50" s="448">
        <v>512</v>
      </c>
      <c r="D50" s="448"/>
      <c r="E50" s="311"/>
    </row>
    <row r="51" spans="1:5" s="1" customFormat="1" ht="12" customHeight="1" thickBot="1">
      <c r="A51" s="21" t="s">
        <v>41</v>
      </c>
      <c r="B51" s="24" t="s">
        <v>240</v>
      </c>
      <c r="C51" s="449">
        <f>+C6+C11+C20+C21+C30+C43+C46+C50</f>
        <v>2644328</v>
      </c>
      <c r="D51" s="449">
        <f>+D6+D11+D20+D21+D30+D43+D46+D50</f>
        <v>2389559</v>
      </c>
      <c r="E51" s="312">
        <f>+E6+E11+E20+E21+E30+E43+E46+E50</f>
        <v>2122816</v>
      </c>
    </row>
    <row r="52" spans="1:7" s="1" customFormat="1" ht="17.25" customHeight="1" thickBot="1">
      <c r="A52" s="284" t="s">
        <v>42</v>
      </c>
      <c r="B52" s="279" t="s">
        <v>299</v>
      </c>
      <c r="C52" s="450">
        <f>+C53+C59</f>
        <v>232555</v>
      </c>
      <c r="D52" s="450">
        <f>+D53+D59</f>
        <v>518393</v>
      </c>
      <c r="E52" s="313">
        <f>+E53+E59</f>
        <v>393767</v>
      </c>
      <c r="G52" s="47"/>
    </row>
    <row r="53" spans="1:5" s="1" customFormat="1" ht="12" customHeight="1">
      <c r="A53" s="405" t="s">
        <v>175</v>
      </c>
      <c r="B53" s="402" t="s">
        <v>385</v>
      </c>
      <c r="C53" s="440">
        <f>+C54+C55+C56+C57+C58</f>
        <v>170841</v>
      </c>
      <c r="D53" s="440">
        <f>+D54+D55+D56+D57+D58</f>
        <v>45506</v>
      </c>
      <c r="E53" s="314">
        <f>+E54+E55+E56+E57+E58</f>
        <v>6984</v>
      </c>
    </row>
    <row r="54" spans="1:5" s="1" customFormat="1" ht="12" customHeight="1">
      <c r="A54" s="285" t="s">
        <v>315</v>
      </c>
      <c r="B54" s="280" t="s">
        <v>301</v>
      </c>
      <c r="C54" s="439">
        <v>169496</v>
      </c>
      <c r="D54" s="439">
        <v>45506</v>
      </c>
      <c r="E54" s="310">
        <v>6984</v>
      </c>
    </row>
    <row r="55" spans="1:5" s="1" customFormat="1" ht="12" customHeight="1">
      <c r="A55" s="285" t="s">
        <v>316</v>
      </c>
      <c r="B55" s="280" t="s">
        <v>302</v>
      </c>
      <c r="C55" s="439"/>
      <c r="D55" s="439"/>
      <c r="E55" s="310"/>
    </row>
    <row r="56" spans="1:5" s="1" customFormat="1" ht="12" customHeight="1">
      <c r="A56" s="285" t="s">
        <v>317</v>
      </c>
      <c r="B56" s="280" t="s">
        <v>303</v>
      </c>
      <c r="C56" s="439"/>
      <c r="D56" s="439"/>
      <c r="E56" s="310"/>
    </row>
    <row r="57" spans="1:5" s="1" customFormat="1" ht="12" customHeight="1">
      <c r="A57" s="285" t="s">
        <v>318</v>
      </c>
      <c r="B57" s="280" t="s">
        <v>304</v>
      </c>
      <c r="C57" s="439">
        <v>1345</v>
      </c>
      <c r="D57" s="439"/>
      <c r="E57" s="310"/>
    </row>
    <row r="58" spans="1:5" s="1" customFormat="1" ht="12" customHeight="1">
      <c r="A58" s="285" t="s">
        <v>319</v>
      </c>
      <c r="B58" s="280" t="s">
        <v>305</v>
      </c>
      <c r="C58" s="439"/>
      <c r="D58" s="439"/>
      <c r="E58" s="310"/>
    </row>
    <row r="59" spans="1:5" s="1" customFormat="1" ht="12" customHeight="1">
      <c r="A59" s="286" t="s">
        <v>176</v>
      </c>
      <c r="B59" s="281" t="s">
        <v>384</v>
      </c>
      <c r="C59" s="441">
        <f>+C60+C61+C62+C63+C64</f>
        <v>61714</v>
      </c>
      <c r="D59" s="441">
        <f>+D60+D61+D62+D63+D64</f>
        <v>472887</v>
      </c>
      <c r="E59" s="315">
        <f>+E60+E61+E62+E63+E64</f>
        <v>386783</v>
      </c>
    </row>
    <row r="60" spans="1:5" s="1" customFormat="1" ht="12" customHeight="1">
      <c r="A60" s="285" t="s">
        <v>320</v>
      </c>
      <c r="B60" s="280" t="s">
        <v>307</v>
      </c>
      <c r="C60" s="439">
        <v>29392</v>
      </c>
      <c r="D60" s="439"/>
      <c r="E60" s="310">
        <v>386783</v>
      </c>
    </row>
    <row r="61" spans="1:5" s="1" customFormat="1" ht="12" customHeight="1">
      <c r="A61" s="285" t="s">
        <v>321</v>
      </c>
      <c r="B61" s="280" t="s">
        <v>308</v>
      </c>
      <c r="C61" s="439"/>
      <c r="D61" s="439">
        <v>472887</v>
      </c>
      <c r="E61" s="310"/>
    </row>
    <row r="62" spans="1:5" s="1" customFormat="1" ht="12" customHeight="1">
      <c r="A62" s="285" t="s">
        <v>322</v>
      </c>
      <c r="B62" s="280" t="s">
        <v>309</v>
      </c>
      <c r="C62" s="439"/>
      <c r="D62" s="439"/>
      <c r="E62" s="310"/>
    </row>
    <row r="63" spans="1:5" s="1" customFormat="1" ht="12" customHeight="1">
      <c r="A63" s="285" t="s">
        <v>323</v>
      </c>
      <c r="B63" s="280" t="s">
        <v>310</v>
      </c>
      <c r="C63" s="439">
        <v>32322</v>
      </c>
      <c r="D63" s="439"/>
      <c r="E63" s="310"/>
    </row>
    <row r="64" spans="1:5" s="1" customFormat="1" ht="12" customHeight="1" thickBot="1">
      <c r="A64" s="287" t="s">
        <v>324</v>
      </c>
      <c r="B64" s="288" t="s">
        <v>311</v>
      </c>
      <c r="C64" s="451"/>
      <c r="D64" s="451"/>
      <c r="E64" s="316"/>
    </row>
    <row r="65" spans="1:5" s="1" customFormat="1" ht="12" customHeight="1" thickBot="1">
      <c r="A65" s="289" t="s">
        <v>43</v>
      </c>
      <c r="B65" s="406" t="s">
        <v>382</v>
      </c>
      <c r="C65" s="450">
        <f>+C51+C52</f>
        <v>2876883</v>
      </c>
      <c r="D65" s="450">
        <f>+D51+D52</f>
        <v>2907952</v>
      </c>
      <c r="E65" s="313">
        <f>+E51+E52</f>
        <v>2516583</v>
      </c>
    </row>
    <row r="66" spans="1:5" s="1" customFormat="1" ht="12" customHeight="1" thickBot="1">
      <c r="A66" s="290" t="s">
        <v>44</v>
      </c>
      <c r="B66" s="407" t="s">
        <v>313</v>
      </c>
      <c r="C66" s="452">
        <v>315</v>
      </c>
      <c r="D66" s="452"/>
      <c r="E66" s="324"/>
    </row>
    <row r="67" spans="1:5" s="1" customFormat="1" ht="12" customHeight="1" thickBot="1">
      <c r="A67" s="289" t="s">
        <v>45</v>
      </c>
      <c r="B67" s="406" t="s">
        <v>383</v>
      </c>
      <c r="C67" s="453">
        <f>+C65+C66</f>
        <v>2877198</v>
      </c>
      <c r="D67" s="453">
        <f>+D65+D66</f>
        <v>2907952</v>
      </c>
      <c r="E67" s="325">
        <f>+E65+E66</f>
        <v>2516583</v>
      </c>
    </row>
    <row r="68" spans="1:5" s="1" customFormat="1" ht="12" customHeight="1">
      <c r="A68" s="390"/>
      <c r="B68" s="391"/>
      <c r="C68" s="392"/>
      <c r="D68" s="393"/>
      <c r="E68" s="394"/>
    </row>
    <row r="69" spans="1:5" s="1" customFormat="1" ht="12" customHeight="1">
      <c r="A69" s="737" t="s">
        <v>61</v>
      </c>
      <c r="B69" s="737"/>
      <c r="C69" s="737"/>
      <c r="D69" s="737"/>
      <c r="E69" s="737"/>
    </row>
    <row r="70" spans="1:5" s="1" customFormat="1" ht="12" customHeight="1" thickBot="1">
      <c r="A70" s="740" t="s">
        <v>180</v>
      </c>
      <c r="B70" s="740"/>
      <c r="C70" s="419"/>
      <c r="D70" s="160"/>
      <c r="E70" s="323" t="s">
        <v>346</v>
      </c>
    </row>
    <row r="71" spans="1:6" s="1" customFormat="1" ht="24" customHeight="1" thickBot="1">
      <c r="A71" s="25" t="s">
        <v>30</v>
      </c>
      <c r="B71" s="26" t="s">
        <v>62</v>
      </c>
      <c r="C71" s="26" t="s">
        <v>7</v>
      </c>
      <c r="D71" s="26" t="s">
        <v>8</v>
      </c>
      <c r="E71" s="45" t="s">
        <v>325</v>
      </c>
      <c r="F71" s="165"/>
    </row>
    <row r="72" spans="1:6" s="1" customFormat="1" ht="12" customHeight="1" thickBot="1">
      <c r="A72" s="38">
        <v>1</v>
      </c>
      <c r="B72" s="39">
        <v>2</v>
      </c>
      <c r="C72" s="39">
        <v>3</v>
      </c>
      <c r="D72" s="39">
        <v>4</v>
      </c>
      <c r="E72" s="40">
        <v>5</v>
      </c>
      <c r="F72" s="165"/>
    </row>
    <row r="73" spans="1:6" s="1" customFormat="1" ht="15" customHeight="1" thickBot="1">
      <c r="A73" s="23" t="s">
        <v>32</v>
      </c>
      <c r="B73" s="32" t="s">
        <v>241</v>
      </c>
      <c r="C73" s="430">
        <f>+C74+C75+C76+C77+C78</f>
        <v>2357117</v>
      </c>
      <c r="D73" s="430">
        <f>+D74+D75+D76+D77+D78</f>
        <v>2405769</v>
      </c>
      <c r="E73" s="301">
        <f>+E74+E75+E76+E77+E78</f>
        <v>1787149</v>
      </c>
      <c r="F73" s="165"/>
    </row>
    <row r="74" spans="1:5" s="1" customFormat="1" ht="12.75" customHeight="1">
      <c r="A74" s="18" t="s">
        <v>124</v>
      </c>
      <c r="B74" s="10" t="s">
        <v>63</v>
      </c>
      <c r="C74" s="433">
        <v>998249</v>
      </c>
      <c r="D74" s="433">
        <v>938361</v>
      </c>
      <c r="E74" s="303">
        <v>566294</v>
      </c>
    </row>
    <row r="75" spans="1:5" ht="16.5" customHeight="1">
      <c r="A75" s="14" t="s">
        <v>125</v>
      </c>
      <c r="B75" s="7" t="s">
        <v>242</v>
      </c>
      <c r="C75" s="432">
        <v>248125</v>
      </c>
      <c r="D75" s="432">
        <v>240388</v>
      </c>
      <c r="E75" s="304">
        <v>116478</v>
      </c>
    </row>
    <row r="76" spans="1:5" ht="15.75">
      <c r="A76" s="14" t="s">
        <v>126</v>
      </c>
      <c r="B76" s="7" t="s">
        <v>167</v>
      </c>
      <c r="C76" s="438">
        <v>718287</v>
      </c>
      <c r="D76" s="438">
        <v>721454</v>
      </c>
      <c r="E76" s="309">
        <v>578498</v>
      </c>
    </row>
    <row r="77" spans="1:5" s="46" customFormat="1" ht="12" customHeight="1">
      <c r="A77" s="14" t="s">
        <v>127</v>
      </c>
      <c r="B77" s="11" t="s">
        <v>243</v>
      </c>
      <c r="C77" s="438">
        <v>15203</v>
      </c>
      <c r="D77" s="438">
        <v>15279</v>
      </c>
      <c r="E77" s="309"/>
    </row>
    <row r="78" spans="1:5" ht="12" customHeight="1">
      <c r="A78" s="14" t="s">
        <v>138</v>
      </c>
      <c r="B78" s="20" t="s">
        <v>244</v>
      </c>
      <c r="C78" s="438">
        <v>377253</v>
      </c>
      <c r="D78" s="438">
        <v>490287</v>
      </c>
      <c r="E78" s="309">
        <v>525879</v>
      </c>
    </row>
    <row r="79" spans="1:5" ht="12" customHeight="1">
      <c r="A79" s="14" t="s">
        <v>128</v>
      </c>
      <c r="B79" s="7" t="s">
        <v>265</v>
      </c>
      <c r="C79" s="438"/>
      <c r="D79" s="438"/>
      <c r="E79" s="309"/>
    </row>
    <row r="80" spans="1:5" ht="12" customHeight="1">
      <c r="A80" s="14" t="s">
        <v>129</v>
      </c>
      <c r="B80" s="161" t="s">
        <v>266</v>
      </c>
      <c r="C80" s="438">
        <v>228007</v>
      </c>
      <c r="D80" s="438">
        <v>266156</v>
      </c>
      <c r="E80" s="309">
        <v>262712</v>
      </c>
    </row>
    <row r="81" spans="1:5" ht="12" customHeight="1">
      <c r="A81" s="14" t="s">
        <v>139</v>
      </c>
      <c r="B81" s="161" t="s">
        <v>326</v>
      </c>
      <c r="C81" s="438"/>
      <c r="D81" s="438"/>
      <c r="E81" s="309">
        <v>183062</v>
      </c>
    </row>
    <row r="82" spans="1:5" ht="12" customHeight="1">
      <c r="A82" s="14" t="s">
        <v>140</v>
      </c>
      <c r="B82" s="162" t="s">
        <v>267</v>
      </c>
      <c r="C82" s="438">
        <v>149246</v>
      </c>
      <c r="D82" s="438">
        <v>102763</v>
      </c>
      <c r="E82" s="309">
        <v>47348</v>
      </c>
    </row>
    <row r="83" spans="1:5" ht="12" customHeight="1">
      <c r="A83" s="13" t="s">
        <v>141</v>
      </c>
      <c r="B83" s="163" t="s">
        <v>268</v>
      </c>
      <c r="C83" s="438"/>
      <c r="D83" s="438"/>
      <c r="E83" s="309"/>
    </row>
    <row r="84" spans="1:5" ht="12" customHeight="1">
      <c r="A84" s="14" t="s">
        <v>142</v>
      </c>
      <c r="B84" s="163" t="s">
        <v>269</v>
      </c>
      <c r="C84" s="438">
        <v>59151</v>
      </c>
      <c r="D84" s="438">
        <v>62421</v>
      </c>
      <c r="E84" s="309">
        <v>32757</v>
      </c>
    </row>
    <row r="85" spans="1:5" ht="12" customHeight="1" thickBot="1">
      <c r="A85" s="19" t="s">
        <v>144</v>
      </c>
      <c r="B85" s="164" t="s">
        <v>270</v>
      </c>
      <c r="C85" s="454"/>
      <c r="D85" s="454"/>
      <c r="E85" s="318"/>
    </row>
    <row r="86" spans="1:5" ht="12" customHeight="1" thickBot="1">
      <c r="A86" s="21" t="s">
        <v>33</v>
      </c>
      <c r="B86" s="31" t="s">
        <v>356</v>
      </c>
      <c r="C86" s="431">
        <f>+C87+C88+C89</f>
        <v>159120</v>
      </c>
      <c r="D86" s="431">
        <f>+D87+D88+D89</f>
        <v>54553</v>
      </c>
      <c r="E86" s="302">
        <f>+E87+E88+E89</f>
        <v>315768</v>
      </c>
    </row>
    <row r="87" spans="1:5" ht="12" customHeight="1">
      <c r="A87" s="16" t="s">
        <v>130</v>
      </c>
      <c r="B87" s="7" t="s">
        <v>327</v>
      </c>
      <c r="C87" s="437">
        <v>93772</v>
      </c>
      <c r="D87" s="437">
        <v>30700</v>
      </c>
      <c r="E87" s="308">
        <v>139361</v>
      </c>
    </row>
    <row r="88" spans="1:5" ht="12" customHeight="1">
      <c r="A88" s="16" t="s">
        <v>131</v>
      </c>
      <c r="B88" s="12" t="s">
        <v>245</v>
      </c>
      <c r="C88" s="432">
        <v>38395</v>
      </c>
      <c r="D88" s="432">
        <v>444</v>
      </c>
      <c r="E88" s="304">
        <v>108141</v>
      </c>
    </row>
    <row r="89" spans="1:5" ht="12" customHeight="1">
      <c r="A89" s="16" t="s">
        <v>132</v>
      </c>
      <c r="B89" s="280" t="s">
        <v>357</v>
      </c>
      <c r="C89" s="432">
        <v>26953</v>
      </c>
      <c r="D89" s="432">
        <v>23409</v>
      </c>
      <c r="E89" s="304">
        <v>68266</v>
      </c>
    </row>
    <row r="90" spans="1:5" ht="12" customHeight="1">
      <c r="A90" s="16" t="s">
        <v>133</v>
      </c>
      <c r="B90" s="280" t="s">
        <v>430</v>
      </c>
      <c r="C90" s="432"/>
      <c r="D90" s="432"/>
      <c r="E90" s="304"/>
    </row>
    <row r="91" spans="1:5" ht="12" customHeight="1">
      <c r="A91" s="16" t="s">
        <v>134</v>
      </c>
      <c r="B91" s="280" t="s">
        <v>358</v>
      </c>
      <c r="C91" s="432">
        <v>8328</v>
      </c>
      <c r="D91" s="432"/>
      <c r="E91" s="304">
        <v>10440</v>
      </c>
    </row>
    <row r="92" spans="1:5" ht="12" customHeight="1">
      <c r="A92" s="16" t="s">
        <v>143</v>
      </c>
      <c r="B92" s="280" t="s">
        <v>359</v>
      </c>
      <c r="C92" s="432"/>
      <c r="D92" s="432"/>
      <c r="E92" s="304"/>
    </row>
    <row r="93" spans="1:5" ht="12" customHeight="1">
      <c r="A93" s="16" t="s">
        <v>145</v>
      </c>
      <c r="B93" s="408" t="s">
        <v>330</v>
      </c>
      <c r="C93" s="432"/>
      <c r="D93" s="432"/>
      <c r="E93" s="304"/>
    </row>
    <row r="94" spans="1:5" ht="12" customHeight="1">
      <c r="A94" s="16" t="s">
        <v>246</v>
      </c>
      <c r="B94" s="408" t="s">
        <v>331</v>
      </c>
      <c r="C94" s="432"/>
      <c r="D94" s="432"/>
      <c r="E94" s="304"/>
    </row>
    <row r="95" spans="1:5" ht="12" customHeight="1">
      <c r="A95" s="16" t="s">
        <v>247</v>
      </c>
      <c r="B95" s="408" t="s">
        <v>329</v>
      </c>
      <c r="C95" s="432"/>
      <c r="D95" s="432">
        <v>9752</v>
      </c>
      <c r="E95" s="304">
        <v>46136</v>
      </c>
    </row>
    <row r="96" spans="1:5" ht="34.5" thickBot="1">
      <c r="A96" s="13" t="s">
        <v>248</v>
      </c>
      <c r="B96" s="409" t="s">
        <v>328</v>
      </c>
      <c r="C96" s="438"/>
      <c r="D96" s="438">
        <v>1633</v>
      </c>
      <c r="E96" s="309">
        <v>11690</v>
      </c>
    </row>
    <row r="97" spans="1:5" ht="12" customHeight="1" thickBot="1">
      <c r="A97" s="21" t="s">
        <v>34</v>
      </c>
      <c r="B97" s="150" t="s">
        <v>360</v>
      </c>
      <c r="C97" s="431">
        <f>+C98+C99</f>
        <v>0</v>
      </c>
      <c r="D97" s="431">
        <f>+D98+D99</f>
        <v>4990</v>
      </c>
      <c r="E97" s="302">
        <f>+E98+E99</f>
        <v>24161</v>
      </c>
    </row>
    <row r="98" spans="1:5" ht="12" customHeight="1">
      <c r="A98" s="16" t="s">
        <v>104</v>
      </c>
      <c r="B98" s="9" t="s">
        <v>73</v>
      </c>
      <c r="C98" s="437"/>
      <c r="D98" s="437">
        <v>604</v>
      </c>
      <c r="E98" s="308">
        <v>10300</v>
      </c>
    </row>
    <row r="99" spans="1:5" ht="12" customHeight="1" thickBot="1">
      <c r="A99" s="17" t="s">
        <v>105</v>
      </c>
      <c r="B99" s="12" t="s">
        <v>74</v>
      </c>
      <c r="C99" s="438"/>
      <c r="D99" s="438">
        <v>4386</v>
      </c>
      <c r="E99" s="309">
        <v>13861</v>
      </c>
    </row>
    <row r="100" spans="1:5" ht="12" customHeight="1" thickBot="1">
      <c r="A100" s="284" t="s">
        <v>35</v>
      </c>
      <c r="B100" s="279" t="s">
        <v>332</v>
      </c>
      <c r="C100" s="448">
        <v>43</v>
      </c>
      <c r="D100" s="448"/>
      <c r="E100" s="311"/>
    </row>
    <row r="101" spans="1:5" ht="12" customHeight="1" thickBot="1">
      <c r="A101" s="276" t="s">
        <v>36</v>
      </c>
      <c r="B101" s="277" t="s">
        <v>184</v>
      </c>
      <c r="C101" s="430">
        <f>+C73+C86+C97+C100</f>
        <v>2516280</v>
      </c>
      <c r="D101" s="430">
        <f>+D73+D86+D97+D100</f>
        <v>2465312</v>
      </c>
      <c r="E101" s="301">
        <f>+E73+E86+E97+E100</f>
        <v>2127078</v>
      </c>
    </row>
    <row r="102" spans="1:5" ht="12" customHeight="1" thickBot="1">
      <c r="A102" s="284" t="s">
        <v>37</v>
      </c>
      <c r="B102" s="279" t="s">
        <v>431</v>
      </c>
      <c r="C102" s="431">
        <f>+C103+C111</f>
        <v>282776</v>
      </c>
      <c r="D102" s="431">
        <f>+D103+D111</f>
        <v>442640</v>
      </c>
      <c r="E102" s="302">
        <f>+E103+E111</f>
        <v>389505</v>
      </c>
    </row>
    <row r="103" spans="1:5" ht="12" customHeight="1" thickBot="1">
      <c r="A103" s="291" t="s">
        <v>111</v>
      </c>
      <c r="B103" s="410" t="s">
        <v>432</v>
      </c>
      <c r="C103" s="431">
        <f>+C104+C105+C106+C107+C108+C109+C110</f>
        <v>282776</v>
      </c>
      <c r="D103" s="431">
        <f>+D104+D105+D106+D107+D108+D109+D110</f>
        <v>442640</v>
      </c>
      <c r="E103" s="302">
        <f>+E104+E105+E106+E107+E108+E109+E110</f>
        <v>371096</v>
      </c>
    </row>
    <row r="104" spans="1:5" ht="12" customHeight="1">
      <c r="A104" s="292" t="s">
        <v>114</v>
      </c>
      <c r="B104" s="293" t="s">
        <v>333</v>
      </c>
      <c r="C104" s="455"/>
      <c r="D104" s="455"/>
      <c r="E104" s="326"/>
    </row>
    <row r="105" spans="1:5" ht="12" customHeight="1">
      <c r="A105" s="285" t="s">
        <v>115</v>
      </c>
      <c r="B105" s="280" t="s">
        <v>334</v>
      </c>
      <c r="C105" s="456">
        <v>63432</v>
      </c>
      <c r="D105" s="456"/>
      <c r="E105" s="327"/>
    </row>
    <row r="106" spans="1:5" ht="12" customHeight="1">
      <c r="A106" s="285" t="s">
        <v>116</v>
      </c>
      <c r="B106" s="280" t="s">
        <v>335</v>
      </c>
      <c r="C106" s="456"/>
      <c r="D106" s="456">
        <v>379572</v>
      </c>
      <c r="E106" s="327">
        <v>371096</v>
      </c>
    </row>
    <row r="107" spans="1:5" ht="12" customHeight="1">
      <c r="A107" s="285" t="s">
        <v>117</v>
      </c>
      <c r="B107" s="280" t="s">
        <v>336</v>
      </c>
      <c r="C107" s="456">
        <v>219344</v>
      </c>
      <c r="D107" s="456">
        <v>63068</v>
      </c>
      <c r="E107" s="327"/>
    </row>
    <row r="108" spans="1:5" ht="12" customHeight="1">
      <c r="A108" s="285" t="s">
        <v>232</v>
      </c>
      <c r="B108" s="280" t="s">
        <v>337</v>
      </c>
      <c r="C108" s="456"/>
      <c r="D108" s="456"/>
      <c r="E108" s="327"/>
    </row>
    <row r="109" spans="1:5" ht="12" customHeight="1">
      <c r="A109" s="285" t="s">
        <v>249</v>
      </c>
      <c r="B109" s="280" t="s">
        <v>338</v>
      </c>
      <c r="C109" s="456"/>
      <c r="D109" s="456"/>
      <c r="E109" s="327"/>
    </row>
    <row r="110" spans="1:5" ht="12" customHeight="1" thickBot="1">
      <c r="A110" s="294" t="s">
        <v>250</v>
      </c>
      <c r="B110" s="295" t="s">
        <v>339</v>
      </c>
      <c r="C110" s="457"/>
      <c r="D110" s="457"/>
      <c r="E110" s="328"/>
    </row>
    <row r="111" spans="1:5" ht="12" customHeight="1" thickBot="1">
      <c r="A111" s="291" t="s">
        <v>112</v>
      </c>
      <c r="B111" s="410" t="s">
        <v>433</v>
      </c>
      <c r="C111" s="431">
        <f>+C112+C113+C114+C115+C116+C117+C118+C119</f>
        <v>0</v>
      </c>
      <c r="D111" s="431">
        <f>+D112+D113+D114+D115+D116+D117+D118+D119</f>
        <v>0</v>
      </c>
      <c r="E111" s="302">
        <f>+E112+E113+E114+E115+E116+E117+E118+E119</f>
        <v>18409</v>
      </c>
    </row>
    <row r="112" spans="1:5" ht="12" customHeight="1">
      <c r="A112" s="292" t="s">
        <v>120</v>
      </c>
      <c r="B112" s="293" t="s">
        <v>333</v>
      </c>
      <c r="C112" s="455"/>
      <c r="D112" s="455"/>
      <c r="E112" s="326"/>
    </row>
    <row r="113" spans="1:5" ht="12" customHeight="1">
      <c r="A113" s="285" t="s">
        <v>121</v>
      </c>
      <c r="B113" s="280" t="s">
        <v>340</v>
      </c>
      <c r="C113" s="456"/>
      <c r="D113" s="456"/>
      <c r="E113" s="327"/>
    </row>
    <row r="114" spans="1:5" ht="12" customHeight="1">
      <c r="A114" s="285" t="s">
        <v>122</v>
      </c>
      <c r="B114" s="280" t="s">
        <v>335</v>
      </c>
      <c r="C114" s="456"/>
      <c r="D114" s="456"/>
      <c r="E114" s="327"/>
    </row>
    <row r="115" spans="1:5" ht="12" customHeight="1">
      <c r="A115" s="285" t="s">
        <v>123</v>
      </c>
      <c r="B115" s="280" t="s">
        <v>336</v>
      </c>
      <c r="C115" s="456"/>
      <c r="D115" s="456"/>
      <c r="E115" s="327">
        <v>18409</v>
      </c>
    </row>
    <row r="116" spans="1:5" ht="12" customHeight="1">
      <c r="A116" s="285" t="s">
        <v>233</v>
      </c>
      <c r="B116" s="280" t="s">
        <v>337</v>
      </c>
      <c r="C116" s="456"/>
      <c r="D116" s="456"/>
      <c r="E116" s="327"/>
    </row>
    <row r="117" spans="1:5" ht="12" customHeight="1">
      <c r="A117" s="285" t="s">
        <v>251</v>
      </c>
      <c r="B117" s="280" t="s">
        <v>341</v>
      </c>
      <c r="C117" s="456"/>
      <c r="D117" s="456"/>
      <c r="E117" s="327"/>
    </row>
    <row r="118" spans="1:5" ht="12" customHeight="1">
      <c r="A118" s="285" t="s">
        <v>252</v>
      </c>
      <c r="B118" s="280" t="s">
        <v>339</v>
      </c>
      <c r="C118" s="456"/>
      <c r="D118" s="456"/>
      <c r="E118" s="327"/>
    </row>
    <row r="119" spans="1:5" ht="12" customHeight="1" thickBot="1">
      <c r="A119" s="294" t="s">
        <v>253</v>
      </c>
      <c r="B119" s="295" t="s">
        <v>434</v>
      </c>
      <c r="C119" s="457"/>
      <c r="D119" s="457"/>
      <c r="E119" s="328"/>
    </row>
    <row r="120" spans="1:5" ht="12" customHeight="1" thickBot="1">
      <c r="A120" s="284" t="s">
        <v>38</v>
      </c>
      <c r="B120" s="406" t="s">
        <v>342</v>
      </c>
      <c r="C120" s="458">
        <f>+C101+C102</f>
        <v>2799056</v>
      </c>
      <c r="D120" s="458">
        <f>+D101+D102</f>
        <v>2907952</v>
      </c>
      <c r="E120" s="319">
        <f>+E101+E102</f>
        <v>2516583</v>
      </c>
    </row>
    <row r="121" spans="1:5" ht="12" customHeight="1" thickBot="1">
      <c r="A121" s="284" t="s">
        <v>39</v>
      </c>
      <c r="B121" s="406" t="s">
        <v>343</v>
      </c>
      <c r="C121" s="459">
        <v>-67269</v>
      </c>
      <c r="D121" s="459"/>
      <c r="E121" s="320"/>
    </row>
    <row r="122" spans="1:5" ht="12" customHeight="1" thickBot="1">
      <c r="A122" s="296" t="s">
        <v>40</v>
      </c>
      <c r="B122" s="407" t="s">
        <v>344</v>
      </c>
      <c r="C122" s="450">
        <f>+C120+C121</f>
        <v>2731787</v>
      </c>
      <c r="D122" s="450">
        <f>+D120+D121</f>
        <v>2907952</v>
      </c>
      <c r="E122" s="313">
        <f>+E120+E121</f>
        <v>2516583</v>
      </c>
    </row>
    <row r="123" ht="12" customHeight="1">
      <c r="C123" s="418"/>
    </row>
    <row r="124" ht="12" customHeight="1">
      <c r="C124" s="418"/>
    </row>
    <row r="125" ht="12" customHeight="1">
      <c r="C125" s="418"/>
    </row>
    <row r="126" ht="12" customHeight="1">
      <c r="C126" s="418"/>
    </row>
    <row r="127" ht="12" customHeight="1">
      <c r="C127" s="418"/>
    </row>
    <row r="128" spans="3:6" ht="15" customHeight="1">
      <c r="C128" s="151"/>
      <c r="D128" s="151"/>
      <c r="E128" s="151"/>
      <c r="F128" s="151"/>
    </row>
    <row r="129" s="1" customFormat="1" ht="12.75" customHeight="1"/>
    <row r="130" ht="15.75">
      <c r="C130" s="418"/>
    </row>
    <row r="131" ht="15.75">
      <c r="C131" s="418"/>
    </row>
    <row r="132" ht="15.75">
      <c r="C132" s="418"/>
    </row>
    <row r="133" ht="16.5" customHeight="1">
      <c r="C133" s="418"/>
    </row>
    <row r="134" ht="15.75">
      <c r="C134" s="418"/>
    </row>
    <row r="135" ht="15.75">
      <c r="C135" s="418"/>
    </row>
    <row r="136" ht="15.75">
      <c r="C136" s="418"/>
    </row>
    <row r="137" ht="15.75">
      <c r="C137" s="418"/>
    </row>
    <row r="138" ht="15.75">
      <c r="C138" s="418"/>
    </row>
    <row r="139" ht="15.75">
      <c r="C139" s="418"/>
    </row>
    <row r="140" ht="15.75">
      <c r="C140" s="418"/>
    </row>
    <row r="141" ht="15.75">
      <c r="C141" s="418"/>
    </row>
    <row r="142" ht="15.75">
      <c r="C142" s="418"/>
    </row>
  </sheetData>
  <sheetProtection sheet="1"/>
  <mergeCells count="4">
    <mergeCell ref="A1:E1"/>
    <mergeCell ref="A69:E69"/>
    <mergeCell ref="A70:B70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71" r:id="rId1"/>
  <headerFooter alignWithMargins="0">
    <oddHeader>&amp;C&amp;"Times New Roman CE,Félkövér"&amp;12&amp;UTájékoztató kimutatások, mérlegek&amp;U
Tiszavasvári Önkormányzat
2012. ÉVI KÖLTSÉGVETÉSÉNEK MÉRLEGE&amp;R&amp;"Times New Roman CE,Félkövér dőlt"&amp;11 1.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I23" sqref="I23"/>
    </sheetView>
  </sheetViews>
  <sheetFormatPr defaultColWidth="9.00390625" defaultRowHeight="12.75"/>
  <cols>
    <col min="1" max="1" width="6.875" style="49" customWidth="1"/>
    <col min="2" max="2" width="49.625" style="48" customWidth="1"/>
    <col min="3" max="8" width="12.875" style="48" customWidth="1"/>
    <col min="9" max="9" width="13.875" style="48" customWidth="1"/>
    <col min="10" max="16384" width="9.375" style="48" customWidth="1"/>
  </cols>
  <sheetData>
    <row r="1" spans="1:9" ht="27.75" customHeight="1">
      <c r="A1" s="759" t="s">
        <v>11</v>
      </c>
      <c r="B1" s="759"/>
      <c r="C1" s="759"/>
      <c r="D1" s="759"/>
      <c r="E1" s="759"/>
      <c r="F1" s="759"/>
      <c r="G1" s="759"/>
      <c r="H1" s="759"/>
      <c r="I1" s="759"/>
    </row>
    <row r="2" ht="20.25" customHeight="1" thickBot="1">
      <c r="I2" s="79" t="s">
        <v>75</v>
      </c>
    </row>
    <row r="3" spans="1:9" s="80" customFormat="1" ht="26.25" customHeight="1">
      <c r="A3" s="802" t="s">
        <v>84</v>
      </c>
      <c r="B3" s="797" t="s">
        <v>101</v>
      </c>
      <c r="C3" s="802" t="s">
        <v>102</v>
      </c>
      <c r="D3" s="802" t="s">
        <v>9</v>
      </c>
      <c r="E3" s="799" t="s">
        <v>83</v>
      </c>
      <c r="F3" s="800"/>
      <c r="G3" s="800"/>
      <c r="H3" s="801"/>
      <c r="I3" s="797" t="s">
        <v>65</v>
      </c>
    </row>
    <row r="4" spans="1:9" s="81" customFormat="1" ht="32.25" customHeight="1" thickBot="1">
      <c r="A4" s="803"/>
      <c r="B4" s="798"/>
      <c r="C4" s="798"/>
      <c r="D4" s="803"/>
      <c r="E4" s="249" t="s">
        <v>202</v>
      </c>
      <c r="F4" s="249" t="s">
        <v>274</v>
      </c>
      <c r="G4" s="249" t="s">
        <v>419</v>
      </c>
      <c r="H4" s="250" t="s">
        <v>10</v>
      </c>
      <c r="I4" s="798"/>
    </row>
    <row r="5" spans="1:9" s="82" customFormat="1" ht="12.75" customHeight="1" thickBot="1">
      <c r="A5" s="251">
        <v>1</v>
      </c>
      <c r="B5" s="252">
        <v>2</v>
      </c>
      <c r="C5" s="253">
        <v>3</v>
      </c>
      <c r="D5" s="252">
        <v>4</v>
      </c>
      <c r="E5" s="251">
        <v>5</v>
      </c>
      <c r="F5" s="253">
        <v>6</v>
      </c>
      <c r="G5" s="253">
        <v>7</v>
      </c>
      <c r="H5" s="254">
        <v>8</v>
      </c>
      <c r="I5" s="255" t="s">
        <v>103</v>
      </c>
    </row>
    <row r="6" spans="1:9" ht="24.75" customHeight="1" thickBot="1">
      <c r="A6" s="256" t="s">
        <v>32</v>
      </c>
      <c r="B6" s="257" t="s">
        <v>12</v>
      </c>
      <c r="C6" s="262"/>
      <c r="D6" s="90"/>
      <c r="E6" s="91">
        <f>SUM(E7)</f>
        <v>371096</v>
      </c>
      <c r="F6" s="91">
        <f>SUM(F7)</f>
        <v>0</v>
      </c>
      <c r="G6" s="91">
        <f>SUM(G7)</f>
        <v>0</v>
      </c>
      <c r="H6" s="91">
        <f>SUM(H7)</f>
        <v>0</v>
      </c>
      <c r="I6" s="83">
        <f aca="true" t="shared" si="0" ref="I6:I19">SUM(D6:H6)</f>
        <v>371096</v>
      </c>
    </row>
    <row r="7" spans="1:9" ht="19.5" customHeight="1" thickBot="1">
      <c r="A7" s="258" t="s">
        <v>33</v>
      </c>
      <c r="B7" s="85" t="s">
        <v>585</v>
      </c>
      <c r="C7" s="86">
        <v>2011</v>
      </c>
      <c r="D7" s="87"/>
      <c r="E7" s="88">
        <v>371096</v>
      </c>
      <c r="F7" s="29"/>
      <c r="G7" s="29"/>
      <c r="H7" s="27"/>
      <c r="I7" s="259">
        <f t="shared" si="0"/>
        <v>371096</v>
      </c>
    </row>
    <row r="8" spans="1:9" ht="25.5" customHeight="1" thickBot="1">
      <c r="A8" s="258" t="s">
        <v>34</v>
      </c>
      <c r="B8" s="257" t="s">
        <v>13</v>
      </c>
      <c r="C8" s="263"/>
      <c r="D8" s="90"/>
      <c r="E8" s="91">
        <f>SUM(E9:E12)</f>
        <v>26527</v>
      </c>
      <c r="F8" s="91">
        <f>SUM(F9:F12)</f>
        <v>27060</v>
      </c>
      <c r="G8" s="91">
        <f>SUM(G9:G12)</f>
        <v>27060</v>
      </c>
      <c r="H8" s="91">
        <f>SUM(H9:H12)</f>
        <v>329077</v>
      </c>
      <c r="I8" s="83">
        <f t="shared" si="0"/>
        <v>409724</v>
      </c>
    </row>
    <row r="9" spans="1:9" ht="19.5" customHeight="1" thickBot="1">
      <c r="A9" s="256" t="s">
        <v>35</v>
      </c>
      <c r="B9" s="85" t="s">
        <v>581</v>
      </c>
      <c r="C9" s="86">
        <v>2005</v>
      </c>
      <c r="D9" s="87">
        <v>106000</v>
      </c>
      <c r="E9" s="88">
        <v>24928</v>
      </c>
      <c r="F9" s="29">
        <v>24928</v>
      </c>
      <c r="G9" s="29">
        <v>24928</v>
      </c>
      <c r="H9" s="27">
        <v>224285</v>
      </c>
      <c r="I9" s="259">
        <f t="shared" si="0"/>
        <v>405069</v>
      </c>
    </row>
    <row r="10" spans="1:9" ht="19.5" customHeight="1">
      <c r="A10" s="258" t="s">
        <v>36</v>
      </c>
      <c r="B10" s="85" t="s">
        <v>624</v>
      </c>
      <c r="C10" s="86">
        <v>2007</v>
      </c>
      <c r="D10" s="87">
        <v>3367</v>
      </c>
      <c r="E10" s="88"/>
      <c r="F10" s="29"/>
      <c r="G10" s="29"/>
      <c r="H10" s="27">
        <v>80003</v>
      </c>
      <c r="I10" s="259">
        <f t="shared" si="0"/>
        <v>83370</v>
      </c>
    </row>
    <row r="11" spans="1:9" ht="19.5" customHeight="1" thickBot="1">
      <c r="A11" s="258" t="s">
        <v>37</v>
      </c>
      <c r="B11" s="85" t="s">
        <v>625</v>
      </c>
      <c r="C11" s="86">
        <v>2010</v>
      </c>
      <c r="D11" s="87"/>
      <c r="E11" s="88">
        <v>1209</v>
      </c>
      <c r="F11" s="29">
        <v>1612</v>
      </c>
      <c r="G11" s="29">
        <v>1612</v>
      </c>
      <c r="H11" s="27">
        <v>19011</v>
      </c>
      <c r="I11" s="259">
        <f t="shared" si="0"/>
        <v>23444</v>
      </c>
    </row>
    <row r="12" spans="1:9" ht="19.5" customHeight="1" thickBot="1">
      <c r="A12" s="256" t="s">
        <v>38</v>
      </c>
      <c r="B12" s="85" t="s">
        <v>584</v>
      </c>
      <c r="C12" s="86">
        <v>2010</v>
      </c>
      <c r="D12" s="87"/>
      <c r="E12" s="88">
        <v>390</v>
      </c>
      <c r="F12" s="29">
        <v>520</v>
      </c>
      <c r="G12" s="29">
        <v>520</v>
      </c>
      <c r="H12" s="27">
        <v>5778</v>
      </c>
      <c r="I12" s="259">
        <f t="shared" si="0"/>
        <v>7208</v>
      </c>
    </row>
    <row r="13" spans="1:9" ht="19.5" customHeight="1" thickBot="1">
      <c r="A13" s="258" t="s">
        <v>39</v>
      </c>
      <c r="B13" s="257" t="s">
        <v>281</v>
      </c>
      <c r="C13" s="263"/>
      <c r="D13" s="90"/>
      <c r="E13" s="91">
        <f>SUM(E14:E15)</f>
        <v>107512</v>
      </c>
      <c r="F13" s="91">
        <f>SUM(F14)</f>
        <v>0</v>
      </c>
      <c r="G13" s="91">
        <f>SUM(G14)</f>
        <v>0</v>
      </c>
      <c r="H13" s="91">
        <f>SUM(H14)</f>
        <v>0</v>
      </c>
      <c r="I13" s="83">
        <f t="shared" si="0"/>
        <v>107512</v>
      </c>
    </row>
    <row r="14" spans="1:9" ht="19.5" customHeight="1">
      <c r="A14" s="258" t="s">
        <v>40</v>
      </c>
      <c r="B14" s="52" t="s">
        <v>606</v>
      </c>
      <c r="C14" s="86">
        <v>2012</v>
      </c>
      <c r="D14" s="87">
        <v>3328</v>
      </c>
      <c r="E14" s="88">
        <v>106871</v>
      </c>
      <c r="F14" s="29"/>
      <c r="G14" s="29"/>
      <c r="H14" s="27"/>
      <c r="I14" s="259">
        <f t="shared" si="0"/>
        <v>110199</v>
      </c>
    </row>
    <row r="15" spans="1:9" ht="27" customHeight="1" thickBot="1">
      <c r="A15" s="258" t="s">
        <v>41</v>
      </c>
      <c r="B15" s="85" t="s">
        <v>649</v>
      </c>
      <c r="C15" s="86" t="s">
        <v>650</v>
      </c>
      <c r="D15" s="87">
        <v>736</v>
      </c>
      <c r="E15" s="88">
        <v>641</v>
      </c>
      <c r="F15" s="29"/>
      <c r="G15" s="29"/>
      <c r="H15" s="27"/>
      <c r="I15" s="259">
        <f>SUM(D15:H15)</f>
        <v>1377</v>
      </c>
    </row>
    <row r="16" spans="1:10" ht="19.5" customHeight="1" thickBot="1">
      <c r="A16" s="256" t="s">
        <v>42</v>
      </c>
      <c r="B16" s="257" t="s">
        <v>282</v>
      </c>
      <c r="C16" s="263"/>
      <c r="D16" s="90"/>
      <c r="F16" s="91">
        <f>SUM(F17)</f>
        <v>0</v>
      </c>
      <c r="G16" s="91">
        <f>SUM(G17)</f>
        <v>0</v>
      </c>
      <c r="H16" s="91">
        <f>SUM(E17)</f>
        <v>0</v>
      </c>
      <c r="I16" s="83">
        <f t="shared" si="0"/>
        <v>0</v>
      </c>
      <c r="J16" s="89"/>
    </row>
    <row r="17" spans="1:9" ht="19.5" customHeight="1" thickBot="1">
      <c r="A17" s="258" t="s">
        <v>43</v>
      </c>
      <c r="B17" s="85"/>
      <c r="C17" s="86"/>
      <c r="D17" s="87"/>
      <c r="E17" s="88"/>
      <c r="F17" s="29"/>
      <c r="G17" s="29"/>
      <c r="H17" s="27"/>
      <c r="I17" s="259"/>
    </row>
    <row r="18" spans="1:9" ht="19.5" customHeight="1" thickBot="1">
      <c r="A18" s="258" t="s">
        <v>44</v>
      </c>
      <c r="B18" s="260" t="s">
        <v>283</v>
      </c>
      <c r="C18" s="263"/>
      <c r="D18" s="90"/>
      <c r="E18" s="91">
        <f>SUM(E19)</f>
        <v>0</v>
      </c>
      <c r="F18" s="91">
        <f>SUM(F19)</f>
        <v>0</v>
      </c>
      <c r="G18" s="91">
        <f>SUM(G19)</f>
        <v>0</v>
      </c>
      <c r="H18" s="91">
        <f>SUM(H19)</f>
        <v>0</v>
      </c>
      <c r="I18" s="83">
        <f t="shared" si="0"/>
        <v>0</v>
      </c>
    </row>
    <row r="19" spans="1:9" ht="19.5" customHeight="1" thickBot="1">
      <c r="A19" s="258" t="s">
        <v>45</v>
      </c>
      <c r="B19" s="92" t="s">
        <v>626</v>
      </c>
      <c r="C19" s="93">
        <v>2012</v>
      </c>
      <c r="D19" s="94"/>
      <c r="E19" s="95"/>
      <c r="F19" s="96"/>
      <c r="G19" s="96"/>
      <c r="H19" s="28"/>
      <c r="I19" s="261">
        <f t="shared" si="0"/>
        <v>0</v>
      </c>
    </row>
    <row r="20" spans="1:9" ht="19.5" customHeight="1" thickBot="1">
      <c r="A20" s="795" t="s">
        <v>627</v>
      </c>
      <c r="B20" s="796"/>
      <c r="C20" s="147"/>
      <c r="D20" s="83">
        <f>D6+D8+D13+D16+D18</f>
        <v>0</v>
      </c>
      <c r="E20" s="84">
        <f>E6+E8+E13+H16+E18</f>
        <v>505135</v>
      </c>
      <c r="F20" s="84">
        <f>F6+F8+F13+I16+F18</f>
        <v>27060</v>
      </c>
      <c r="G20" s="84">
        <f>G6+G8+G13+J16+G18</f>
        <v>27060</v>
      </c>
      <c r="H20" s="84">
        <f>H6+H8+H13+K16+H18</f>
        <v>329077</v>
      </c>
      <c r="I20" s="84">
        <f>I6+I8+I13+L16+I18</f>
        <v>888332</v>
      </c>
    </row>
  </sheetData>
  <sheetProtection/>
  <mergeCells count="8">
    <mergeCell ref="A1:I1"/>
    <mergeCell ref="A20:B20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21"/>
  <dimension ref="A1:D32"/>
  <sheetViews>
    <sheetView workbookViewId="0" topLeftCell="A1">
      <selection activeCell="C18" sqref="C18"/>
    </sheetView>
  </sheetViews>
  <sheetFormatPr defaultColWidth="9.00390625" defaultRowHeight="12.75"/>
  <cols>
    <col min="1" max="1" width="5.875" style="110" customWidth="1"/>
    <col min="2" max="2" width="54.875" style="2" customWidth="1"/>
    <col min="3" max="4" width="17.625" style="2" customWidth="1"/>
    <col min="5" max="16384" width="9.375" style="2" customWidth="1"/>
  </cols>
  <sheetData>
    <row r="1" spans="2:4" ht="31.5" customHeight="1">
      <c r="B1" s="805" t="s">
        <v>14</v>
      </c>
      <c r="C1" s="805"/>
      <c r="D1" s="805"/>
    </row>
    <row r="2" spans="1:4" s="98" customFormat="1" ht="16.5" thickBot="1">
      <c r="A2" s="97"/>
      <c r="B2" s="395"/>
      <c r="D2" s="50" t="s">
        <v>75</v>
      </c>
    </row>
    <row r="3" spans="1:4" s="100" customFormat="1" ht="48" customHeight="1" thickBot="1">
      <c r="A3" s="99" t="s">
        <v>30</v>
      </c>
      <c r="B3" s="210" t="s">
        <v>31</v>
      </c>
      <c r="C3" s="210" t="s">
        <v>85</v>
      </c>
      <c r="D3" s="211" t="s">
        <v>86</v>
      </c>
    </row>
    <row r="4" spans="1:4" s="100" customFormat="1" ht="13.5" customHeight="1" thickBot="1">
      <c r="A4" s="41">
        <v>1</v>
      </c>
      <c r="B4" s="212">
        <v>2</v>
      </c>
      <c r="C4" s="212">
        <v>3</v>
      </c>
      <c r="D4" s="213">
        <v>4</v>
      </c>
    </row>
    <row r="5" spans="1:4" ht="18" customHeight="1">
      <c r="A5" s="157" t="s">
        <v>32</v>
      </c>
      <c r="B5" s="214" t="s">
        <v>198</v>
      </c>
      <c r="C5" s="155"/>
      <c r="D5" s="101"/>
    </row>
    <row r="6" spans="1:4" ht="18" customHeight="1">
      <c r="A6" s="102" t="s">
        <v>33</v>
      </c>
      <c r="B6" s="215" t="s">
        <v>199</v>
      </c>
      <c r="C6" s="156"/>
      <c r="D6" s="104"/>
    </row>
    <row r="7" spans="1:4" ht="18" customHeight="1">
      <c r="A7" s="102" t="s">
        <v>34</v>
      </c>
      <c r="B7" s="215" t="s">
        <v>146</v>
      </c>
      <c r="C7" s="156"/>
      <c r="D7" s="104"/>
    </row>
    <row r="8" spans="1:4" ht="18" customHeight="1">
      <c r="A8" s="102" t="s">
        <v>35</v>
      </c>
      <c r="B8" s="215" t="s">
        <v>147</v>
      </c>
      <c r="C8" s="156"/>
      <c r="D8" s="104"/>
    </row>
    <row r="9" spans="1:4" ht="18" customHeight="1">
      <c r="A9" s="102" t="s">
        <v>36</v>
      </c>
      <c r="B9" s="215" t="s">
        <v>190</v>
      </c>
      <c r="C9" s="156">
        <v>374494</v>
      </c>
      <c r="D9" s="104">
        <v>31300</v>
      </c>
    </row>
    <row r="10" spans="1:4" ht="18" customHeight="1">
      <c r="A10" s="102" t="s">
        <v>37</v>
      </c>
      <c r="B10" s="215" t="s">
        <v>191</v>
      </c>
      <c r="C10" s="156">
        <v>103000</v>
      </c>
      <c r="D10" s="104">
        <v>28000</v>
      </c>
    </row>
    <row r="11" spans="1:4" ht="18" customHeight="1">
      <c r="A11" s="102" t="s">
        <v>38</v>
      </c>
      <c r="B11" s="216" t="s">
        <v>192</v>
      </c>
      <c r="C11" s="156"/>
      <c r="D11" s="104"/>
    </row>
    <row r="12" spans="1:4" ht="18" customHeight="1">
      <c r="A12" s="102" t="s">
        <v>39</v>
      </c>
      <c r="B12" s="216" t="s">
        <v>193</v>
      </c>
      <c r="C12" s="156">
        <v>500</v>
      </c>
      <c r="D12" s="104">
        <v>0</v>
      </c>
    </row>
    <row r="13" spans="1:4" ht="18" customHeight="1">
      <c r="A13" s="102" t="s">
        <v>40</v>
      </c>
      <c r="B13" s="216" t="s">
        <v>194</v>
      </c>
      <c r="C13" s="156">
        <v>46000</v>
      </c>
      <c r="D13" s="104">
        <v>1000</v>
      </c>
    </row>
    <row r="14" spans="1:4" ht="18" customHeight="1">
      <c r="A14" s="102" t="s">
        <v>41</v>
      </c>
      <c r="B14" s="216" t="s">
        <v>195</v>
      </c>
      <c r="C14" s="156"/>
      <c r="D14" s="104"/>
    </row>
    <row r="15" spans="1:4" ht="18" customHeight="1">
      <c r="A15" s="102" t="s">
        <v>42</v>
      </c>
      <c r="B15" s="216" t="s">
        <v>196</v>
      </c>
      <c r="C15" s="156"/>
      <c r="D15" s="104"/>
    </row>
    <row r="16" spans="1:4" ht="22.5" customHeight="1">
      <c r="A16" s="102" t="s">
        <v>43</v>
      </c>
      <c r="B16" s="216" t="s">
        <v>197</v>
      </c>
      <c r="C16" s="156">
        <v>158691</v>
      </c>
      <c r="D16" s="104"/>
    </row>
    <row r="17" spans="1:4" ht="18" customHeight="1">
      <c r="A17" s="102" t="s">
        <v>44</v>
      </c>
      <c r="B17" s="215" t="s">
        <v>148</v>
      </c>
      <c r="C17" s="156">
        <v>66300</v>
      </c>
      <c r="D17" s="104">
        <v>2300</v>
      </c>
    </row>
    <row r="18" spans="1:4" ht="18" customHeight="1">
      <c r="A18" s="102" t="s">
        <v>45</v>
      </c>
      <c r="B18" s="215" t="s">
        <v>16</v>
      </c>
      <c r="C18" s="156"/>
      <c r="D18" s="104"/>
    </row>
    <row r="19" spans="1:4" ht="18" customHeight="1">
      <c r="A19" s="102" t="s">
        <v>46</v>
      </c>
      <c r="B19" s="215" t="s">
        <v>15</v>
      </c>
      <c r="C19" s="156"/>
      <c r="D19" s="104"/>
    </row>
    <row r="20" spans="1:4" ht="18" customHeight="1">
      <c r="A20" s="102" t="s">
        <v>47</v>
      </c>
      <c r="B20" s="215" t="s">
        <v>149</v>
      </c>
      <c r="C20" s="156"/>
      <c r="D20" s="104"/>
    </row>
    <row r="21" spans="1:4" ht="18" customHeight="1">
      <c r="A21" s="102" t="s">
        <v>48</v>
      </c>
      <c r="B21" s="215" t="s">
        <v>150</v>
      </c>
      <c r="C21" s="156"/>
      <c r="D21" s="104"/>
    </row>
    <row r="22" spans="1:4" ht="18" customHeight="1">
      <c r="A22" s="102" t="s">
        <v>49</v>
      </c>
      <c r="B22" s="149"/>
      <c r="C22" s="103"/>
      <c r="D22" s="104"/>
    </row>
    <row r="23" spans="1:4" ht="18" customHeight="1">
      <c r="A23" s="102" t="s">
        <v>50</v>
      </c>
      <c r="B23" s="105"/>
      <c r="C23" s="103"/>
      <c r="D23" s="104"/>
    </row>
    <row r="24" spans="1:4" ht="18" customHeight="1">
      <c r="A24" s="102" t="s">
        <v>51</v>
      </c>
      <c r="B24" s="105"/>
      <c r="C24" s="103"/>
      <c r="D24" s="104"/>
    </row>
    <row r="25" spans="1:4" ht="18" customHeight="1">
      <c r="A25" s="102" t="s">
        <v>52</v>
      </c>
      <c r="B25" s="105"/>
      <c r="C25" s="103"/>
      <c r="D25" s="104"/>
    </row>
    <row r="26" spans="1:4" ht="18" customHeight="1">
      <c r="A26" s="102" t="s">
        <v>53</v>
      </c>
      <c r="B26" s="105"/>
      <c r="C26" s="103"/>
      <c r="D26" s="104"/>
    </row>
    <row r="27" spans="1:4" ht="18" customHeight="1">
      <c r="A27" s="102" t="s">
        <v>54</v>
      </c>
      <c r="B27" s="105"/>
      <c r="C27" s="103"/>
      <c r="D27" s="104"/>
    </row>
    <row r="28" spans="1:4" ht="18" customHeight="1">
      <c r="A28" s="102" t="s">
        <v>55</v>
      </c>
      <c r="B28" s="105"/>
      <c r="C28" s="103"/>
      <c r="D28" s="104"/>
    </row>
    <row r="29" spans="1:4" ht="18" customHeight="1">
      <c r="A29" s="102" t="s">
        <v>56</v>
      </c>
      <c r="B29" s="105"/>
      <c r="C29" s="103"/>
      <c r="D29" s="104"/>
    </row>
    <row r="30" spans="1:4" ht="18" customHeight="1" thickBot="1">
      <c r="A30" s="158" t="s">
        <v>57</v>
      </c>
      <c r="B30" s="106"/>
      <c r="C30" s="107"/>
      <c r="D30" s="108"/>
    </row>
    <row r="31" spans="1:4" ht="18" customHeight="1" thickBot="1">
      <c r="A31" s="42" t="s">
        <v>58</v>
      </c>
      <c r="B31" s="217" t="s">
        <v>66</v>
      </c>
      <c r="C31" s="218">
        <f>SUM(C5:C30)</f>
        <v>748985</v>
      </c>
      <c r="D31" s="219">
        <f>SUM(D5:D30)</f>
        <v>62600</v>
      </c>
    </row>
    <row r="32" spans="1:4" ht="8.25" customHeight="1">
      <c r="A32" s="109"/>
      <c r="B32" s="804"/>
      <c r="C32" s="804"/>
      <c r="D32" s="804"/>
    </row>
  </sheetData>
  <sheetProtection sheet="1"/>
  <mergeCells count="2">
    <mergeCell ref="B32:D3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22"/>
  <dimension ref="A1:O83"/>
  <sheetViews>
    <sheetView workbookViewId="0" topLeftCell="B1">
      <selection activeCell="N9" sqref="N9"/>
    </sheetView>
  </sheetViews>
  <sheetFormatPr defaultColWidth="9.00390625" defaultRowHeight="12.75"/>
  <cols>
    <col min="1" max="1" width="4.875" style="122" customWidth="1"/>
    <col min="2" max="2" width="28.875" style="141" customWidth="1"/>
    <col min="3" max="4" width="9.00390625" style="141" customWidth="1"/>
    <col min="5" max="5" width="9.50390625" style="141" customWidth="1"/>
    <col min="6" max="6" width="8.875" style="141" customWidth="1"/>
    <col min="7" max="7" width="8.625" style="141" customWidth="1"/>
    <col min="8" max="8" width="8.875" style="141" customWidth="1"/>
    <col min="9" max="9" width="8.125" style="141" customWidth="1"/>
    <col min="10" max="14" width="9.50390625" style="141" customWidth="1"/>
    <col min="15" max="15" width="12.625" style="122" customWidth="1"/>
    <col min="16" max="16384" width="9.375" style="141" customWidth="1"/>
  </cols>
  <sheetData>
    <row r="1" spans="1:15" ht="31.5" customHeight="1">
      <c r="A1" s="809" t="s">
        <v>17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</row>
    <row r="2" ht="16.5" thickBot="1">
      <c r="O2" s="3" t="s">
        <v>67</v>
      </c>
    </row>
    <row r="3" spans="1:15" s="122" customFormat="1" ht="25.5" customHeight="1" thickBot="1">
      <c r="A3" s="119" t="s">
        <v>30</v>
      </c>
      <c r="B3" s="120" t="s">
        <v>76</v>
      </c>
      <c r="C3" s="120" t="s">
        <v>87</v>
      </c>
      <c r="D3" s="120" t="s">
        <v>88</v>
      </c>
      <c r="E3" s="120" t="s">
        <v>89</v>
      </c>
      <c r="F3" s="120" t="s">
        <v>90</v>
      </c>
      <c r="G3" s="120" t="s">
        <v>91</v>
      </c>
      <c r="H3" s="120" t="s">
        <v>92</v>
      </c>
      <c r="I3" s="120" t="s">
        <v>93</v>
      </c>
      <c r="J3" s="120" t="s">
        <v>94</v>
      </c>
      <c r="K3" s="120" t="s">
        <v>95</v>
      </c>
      <c r="L3" s="120" t="s">
        <v>96</v>
      </c>
      <c r="M3" s="120" t="s">
        <v>97</v>
      </c>
      <c r="N3" s="120" t="s">
        <v>98</v>
      </c>
      <c r="O3" s="121" t="s">
        <v>66</v>
      </c>
    </row>
    <row r="4" spans="1:15" s="124" customFormat="1" ht="15" customHeight="1" thickBot="1">
      <c r="A4" s="123" t="s">
        <v>32</v>
      </c>
      <c r="B4" s="806" t="s">
        <v>68</v>
      </c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807"/>
      <c r="O4" s="808"/>
    </row>
    <row r="5" spans="1:15" s="124" customFormat="1" ht="15" customHeight="1">
      <c r="A5" s="125" t="s">
        <v>33</v>
      </c>
      <c r="B5" s="126" t="s">
        <v>219</v>
      </c>
      <c r="C5" s="127">
        <v>2000</v>
      </c>
      <c r="D5" s="127"/>
      <c r="E5" s="127">
        <v>120000</v>
      </c>
      <c r="F5" s="127">
        <v>9000</v>
      </c>
      <c r="G5" s="127">
        <v>4000</v>
      </c>
      <c r="H5" s="127">
        <v>166</v>
      </c>
      <c r="I5" s="127"/>
      <c r="J5" s="127"/>
      <c r="K5" s="127">
        <v>120000</v>
      </c>
      <c r="L5" s="127">
        <v>8000</v>
      </c>
      <c r="M5" s="127">
        <v>4000</v>
      </c>
      <c r="N5" s="127">
        <v>20000</v>
      </c>
      <c r="O5" s="128">
        <f aca="true" t="shared" si="0" ref="O5:O27">SUM(C5:N5)</f>
        <v>287166</v>
      </c>
    </row>
    <row r="6" spans="1:15" s="132" customFormat="1" ht="13.5" customHeight="1">
      <c r="A6" s="129" t="s">
        <v>34</v>
      </c>
      <c r="B6" s="264" t="s">
        <v>69</v>
      </c>
      <c r="C6" s="130">
        <v>23000</v>
      </c>
      <c r="D6" s="130">
        <v>23000</v>
      </c>
      <c r="E6" s="130">
        <v>25000</v>
      </c>
      <c r="F6" s="130">
        <v>26000</v>
      </c>
      <c r="G6" s="130">
        <v>25000</v>
      </c>
      <c r="H6" s="130">
        <v>14000</v>
      </c>
      <c r="I6" s="130">
        <v>1352</v>
      </c>
      <c r="J6" s="130">
        <v>1000</v>
      </c>
      <c r="K6" s="130">
        <v>23000</v>
      </c>
      <c r="L6" s="130">
        <v>23000</v>
      </c>
      <c r="M6" s="130">
        <v>23000</v>
      </c>
      <c r="N6" s="130">
        <v>23000</v>
      </c>
      <c r="O6" s="131">
        <f t="shared" si="0"/>
        <v>230352</v>
      </c>
    </row>
    <row r="7" spans="1:15" s="132" customFormat="1" ht="15.75">
      <c r="A7" s="129" t="s">
        <v>35</v>
      </c>
      <c r="B7" s="265" t="s">
        <v>71</v>
      </c>
      <c r="C7" s="133">
        <v>2000</v>
      </c>
      <c r="D7" s="133">
        <v>2000</v>
      </c>
      <c r="E7" s="133">
        <v>24000</v>
      </c>
      <c r="F7" s="133">
        <v>3000</v>
      </c>
      <c r="G7" s="133">
        <v>1000</v>
      </c>
      <c r="H7" s="133"/>
      <c r="I7" s="133"/>
      <c r="J7" s="133"/>
      <c r="K7" s="133">
        <v>27000</v>
      </c>
      <c r="L7" s="133">
        <v>3000</v>
      </c>
      <c r="M7" s="133">
        <v>2000</v>
      </c>
      <c r="N7" s="133"/>
      <c r="O7" s="134">
        <f t="shared" si="0"/>
        <v>64000</v>
      </c>
    </row>
    <row r="8" spans="1:15" s="132" customFormat="1" ht="13.5" customHeight="1">
      <c r="A8" s="129" t="s">
        <v>36</v>
      </c>
      <c r="B8" s="264" t="s">
        <v>18</v>
      </c>
      <c r="C8" s="130">
        <v>61468</v>
      </c>
      <c r="D8" s="130">
        <v>62000</v>
      </c>
      <c r="E8" s="130">
        <v>62000</v>
      </c>
      <c r="F8" s="130">
        <v>62000</v>
      </c>
      <c r="G8" s="130">
        <v>62000</v>
      </c>
      <c r="H8" s="130">
        <v>109000</v>
      </c>
      <c r="I8" s="130">
        <v>62000</v>
      </c>
      <c r="J8" s="130">
        <v>62000</v>
      </c>
      <c r="K8" s="130">
        <v>62000</v>
      </c>
      <c r="L8" s="130">
        <v>62000</v>
      </c>
      <c r="M8" s="130">
        <v>82000</v>
      </c>
      <c r="N8" s="130">
        <v>89000</v>
      </c>
      <c r="O8" s="131">
        <f t="shared" si="0"/>
        <v>837468</v>
      </c>
    </row>
    <row r="9" spans="1:15" s="132" customFormat="1" ht="13.5" customHeight="1">
      <c r="A9" s="129" t="s">
        <v>37</v>
      </c>
      <c r="B9" s="264" t="s">
        <v>19</v>
      </c>
      <c r="C9" s="130">
        <v>26000</v>
      </c>
      <c r="D9" s="130">
        <v>55000</v>
      </c>
      <c r="E9" s="130">
        <v>27000</v>
      </c>
      <c r="F9" s="130">
        <v>26771</v>
      </c>
      <c r="G9" s="130">
        <v>25000</v>
      </c>
      <c r="H9" s="130">
        <v>83724</v>
      </c>
      <c r="I9" s="130">
        <v>56000</v>
      </c>
      <c r="J9" s="130">
        <v>70000</v>
      </c>
      <c r="K9" s="130">
        <v>46000</v>
      </c>
      <c r="L9" s="130">
        <v>111000</v>
      </c>
      <c r="M9" s="130">
        <v>45000</v>
      </c>
      <c r="N9" s="130">
        <v>81000</v>
      </c>
      <c r="O9" s="131">
        <f t="shared" si="0"/>
        <v>652495</v>
      </c>
    </row>
    <row r="10" spans="1:15" s="132" customFormat="1" ht="13.5" customHeight="1">
      <c r="A10" s="129" t="s">
        <v>38</v>
      </c>
      <c r="B10" s="264" t="s">
        <v>20</v>
      </c>
      <c r="C10" s="130">
        <v>1293</v>
      </c>
      <c r="D10" s="130">
        <v>1143</v>
      </c>
      <c r="E10" s="130">
        <v>1143</v>
      </c>
      <c r="F10" s="130">
        <v>1143</v>
      </c>
      <c r="G10" s="130">
        <v>1293</v>
      </c>
      <c r="H10" s="130">
        <v>1143</v>
      </c>
      <c r="I10" s="130">
        <v>1293</v>
      </c>
      <c r="J10" s="130">
        <v>1143</v>
      </c>
      <c r="K10" s="130">
        <v>1143</v>
      </c>
      <c r="L10" s="130">
        <v>1143</v>
      </c>
      <c r="M10" s="130">
        <v>1293</v>
      </c>
      <c r="N10" s="130">
        <v>1146</v>
      </c>
      <c r="O10" s="131">
        <f t="shared" si="0"/>
        <v>14319</v>
      </c>
    </row>
    <row r="11" spans="1:15" s="132" customFormat="1" ht="13.5" customHeight="1">
      <c r="A11" s="129" t="s">
        <v>39</v>
      </c>
      <c r="B11" s="264" t="s">
        <v>21</v>
      </c>
      <c r="C11" s="130"/>
      <c r="D11" s="130"/>
      <c r="E11" s="130">
        <v>1016</v>
      </c>
      <c r="F11" s="130"/>
      <c r="G11" s="130">
        <v>12000</v>
      </c>
      <c r="H11" s="130"/>
      <c r="I11" s="130"/>
      <c r="J11" s="130"/>
      <c r="K11" s="130">
        <v>24000</v>
      </c>
      <c r="L11" s="130"/>
      <c r="M11" s="130"/>
      <c r="N11" s="130"/>
      <c r="O11" s="131">
        <f t="shared" si="0"/>
        <v>37016</v>
      </c>
    </row>
    <row r="12" spans="1:15" s="132" customFormat="1" ht="15.75">
      <c r="A12" s="129" t="s">
        <v>40</v>
      </c>
      <c r="B12" s="266" t="s">
        <v>22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>
        <f t="shared" si="0"/>
        <v>0</v>
      </c>
    </row>
    <row r="13" spans="1:15" s="132" customFormat="1" ht="13.5" customHeight="1" thickBot="1">
      <c r="A13" s="129" t="s">
        <v>41</v>
      </c>
      <c r="B13" s="264" t="s">
        <v>23</v>
      </c>
      <c r="C13" s="130">
        <v>6984</v>
      </c>
      <c r="D13" s="130"/>
      <c r="E13" s="130"/>
      <c r="F13" s="130">
        <v>371096</v>
      </c>
      <c r="G13" s="130"/>
      <c r="H13" s="130"/>
      <c r="I13" s="130">
        <v>15687</v>
      </c>
      <c r="J13" s="130"/>
      <c r="K13" s="130"/>
      <c r="L13" s="130"/>
      <c r="M13" s="130"/>
      <c r="N13" s="130"/>
      <c r="O13" s="131">
        <f t="shared" si="0"/>
        <v>393767</v>
      </c>
    </row>
    <row r="14" spans="1:15" s="124" customFormat="1" ht="15.75" customHeight="1" thickBot="1">
      <c r="A14" s="123" t="s">
        <v>42</v>
      </c>
      <c r="B14" s="43" t="s">
        <v>135</v>
      </c>
      <c r="C14" s="135">
        <f aca="true" t="shared" si="1" ref="C14:N14">SUM(C5:C13)</f>
        <v>122745</v>
      </c>
      <c r="D14" s="135">
        <f t="shared" si="1"/>
        <v>143143</v>
      </c>
      <c r="E14" s="135">
        <f t="shared" si="1"/>
        <v>260159</v>
      </c>
      <c r="F14" s="135">
        <f t="shared" si="1"/>
        <v>499010</v>
      </c>
      <c r="G14" s="135">
        <f t="shared" si="1"/>
        <v>130293</v>
      </c>
      <c r="H14" s="135">
        <f t="shared" si="1"/>
        <v>208033</v>
      </c>
      <c r="I14" s="135">
        <f t="shared" si="1"/>
        <v>136332</v>
      </c>
      <c r="J14" s="135">
        <f t="shared" si="1"/>
        <v>134143</v>
      </c>
      <c r="K14" s="135">
        <f t="shared" si="1"/>
        <v>303143</v>
      </c>
      <c r="L14" s="135">
        <f t="shared" si="1"/>
        <v>208143</v>
      </c>
      <c r="M14" s="135">
        <f t="shared" si="1"/>
        <v>157293</v>
      </c>
      <c r="N14" s="135">
        <f t="shared" si="1"/>
        <v>214146</v>
      </c>
      <c r="O14" s="136">
        <f>SUM(C14:N14)</f>
        <v>2516583</v>
      </c>
    </row>
    <row r="15" spans="1:15" s="124" customFormat="1" ht="15" customHeight="1" thickBot="1">
      <c r="A15" s="123" t="s">
        <v>43</v>
      </c>
      <c r="B15" s="806" t="s">
        <v>72</v>
      </c>
      <c r="C15" s="807"/>
      <c r="D15" s="807"/>
      <c r="E15" s="807"/>
      <c r="F15" s="807"/>
      <c r="G15" s="807"/>
      <c r="H15" s="807"/>
      <c r="I15" s="807"/>
      <c r="J15" s="807"/>
      <c r="K15" s="807"/>
      <c r="L15" s="807"/>
      <c r="M15" s="807"/>
      <c r="N15" s="807"/>
      <c r="O15" s="808"/>
    </row>
    <row r="16" spans="1:15" s="132" customFormat="1" ht="13.5" customHeight="1">
      <c r="A16" s="137" t="s">
        <v>44</v>
      </c>
      <c r="B16" s="267" t="s">
        <v>77</v>
      </c>
      <c r="C16" s="133">
        <v>43000</v>
      </c>
      <c r="D16" s="133">
        <v>43000</v>
      </c>
      <c r="E16" s="133">
        <v>43000</v>
      </c>
      <c r="F16" s="133">
        <v>48000</v>
      </c>
      <c r="G16" s="133">
        <v>49000</v>
      </c>
      <c r="H16" s="133">
        <v>48000</v>
      </c>
      <c r="I16" s="133">
        <v>48706</v>
      </c>
      <c r="J16" s="133">
        <v>49000</v>
      </c>
      <c r="K16" s="133">
        <v>48000</v>
      </c>
      <c r="L16" s="133">
        <v>49000</v>
      </c>
      <c r="M16" s="133">
        <v>49588</v>
      </c>
      <c r="N16" s="133">
        <v>48000</v>
      </c>
      <c r="O16" s="134">
        <f t="shared" si="0"/>
        <v>566294</v>
      </c>
    </row>
    <row r="17" spans="1:15" s="132" customFormat="1" ht="27" customHeight="1">
      <c r="A17" s="129" t="s">
        <v>45</v>
      </c>
      <c r="B17" s="266" t="s">
        <v>242</v>
      </c>
      <c r="C17" s="130">
        <v>11610</v>
      </c>
      <c r="D17" s="130">
        <v>11610</v>
      </c>
      <c r="E17" s="130">
        <v>11610</v>
      </c>
      <c r="F17" s="130">
        <v>9072</v>
      </c>
      <c r="G17" s="130">
        <v>9080</v>
      </c>
      <c r="H17" s="130">
        <v>9050</v>
      </c>
      <c r="I17" s="130">
        <v>9010</v>
      </c>
      <c r="J17" s="130">
        <v>9100</v>
      </c>
      <c r="K17" s="130">
        <v>9100</v>
      </c>
      <c r="L17" s="130">
        <v>9072</v>
      </c>
      <c r="M17" s="130">
        <v>9080</v>
      </c>
      <c r="N17" s="130">
        <v>9084</v>
      </c>
      <c r="O17" s="131">
        <f t="shared" si="0"/>
        <v>116478</v>
      </c>
    </row>
    <row r="18" spans="1:15" s="132" customFormat="1" ht="13.5" customHeight="1">
      <c r="A18" s="129" t="s">
        <v>46</v>
      </c>
      <c r="B18" s="264" t="s">
        <v>167</v>
      </c>
      <c r="C18" s="130">
        <v>48000</v>
      </c>
      <c r="D18" s="130">
        <v>48000</v>
      </c>
      <c r="E18" s="130">
        <v>61000</v>
      </c>
      <c r="F18" s="130">
        <v>50000</v>
      </c>
      <c r="G18" s="130">
        <v>39000</v>
      </c>
      <c r="H18" s="130">
        <v>50000</v>
      </c>
      <c r="I18" s="130">
        <v>40000</v>
      </c>
      <c r="J18" s="130">
        <v>35000</v>
      </c>
      <c r="K18" s="130">
        <v>64000</v>
      </c>
      <c r="L18" s="130">
        <v>47000</v>
      </c>
      <c r="M18" s="130">
        <v>47498</v>
      </c>
      <c r="N18" s="130">
        <v>49000</v>
      </c>
      <c r="O18" s="131">
        <f t="shared" si="0"/>
        <v>578498</v>
      </c>
    </row>
    <row r="19" spans="1:15" s="132" customFormat="1" ht="13.5" customHeight="1">
      <c r="A19" s="129" t="s">
        <v>47</v>
      </c>
      <c r="B19" s="264" t="s">
        <v>243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>
        <f t="shared" si="0"/>
        <v>0</v>
      </c>
    </row>
    <row r="20" spans="1:15" s="132" customFormat="1" ht="13.5" customHeight="1">
      <c r="A20" s="129" t="s">
        <v>48</v>
      </c>
      <c r="B20" s="264" t="s">
        <v>24</v>
      </c>
      <c r="C20" s="130">
        <v>43000</v>
      </c>
      <c r="D20" s="130">
        <v>42000</v>
      </c>
      <c r="E20" s="130">
        <v>46000</v>
      </c>
      <c r="F20" s="130">
        <v>46000</v>
      </c>
      <c r="G20" s="130">
        <v>45000</v>
      </c>
      <c r="H20" s="130">
        <v>43000</v>
      </c>
      <c r="I20" s="130">
        <v>30000</v>
      </c>
      <c r="J20" s="130">
        <v>48000</v>
      </c>
      <c r="K20" s="130">
        <v>47000</v>
      </c>
      <c r="L20" s="130">
        <v>46000</v>
      </c>
      <c r="M20" s="130">
        <v>44000</v>
      </c>
      <c r="N20" s="130">
        <v>45879</v>
      </c>
      <c r="O20" s="131">
        <f t="shared" si="0"/>
        <v>525879</v>
      </c>
    </row>
    <row r="21" spans="1:15" s="132" customFormat="1" ht="13.5" customHeight="1">
      <c r="A21" s="129" t="s">
        <v>49</v>
      </c>
      <c r="B21" s="264" t="s">
        <v>327</v>
      </c>
      <c r="C21" s="130"/>
      <c r="D21" s="130"/>
      <c r="E21" s="130">
        <v>20000</v>
      </c>
      <c r="F21" s="130"/>
      <c r="G21" s="130"/>
      <c r="H21" s="130">
        <v>20000</v>
      </c>
      <c r="I21" s="130"/>
      <c r="J21" s="130"/>
      <c r="K21" s="130">
        <v>50000</v>
      </c>
      <c r="L21" s="130"/>
      <c r="M21" s="130">
        <v>10000</v>
      </c>
      <c r="N21" s="130">
        <v>39361</v>
      </c>
      <c r="O21" s="131">
        <f t="shared" si="0"/>
        <v>139361</v>
      </c>
    </row>
    <row r="22" spans="1:15" s="132" customFormat="1" ht="15.75">
      <c r="A22" s="129" t="s">
        <v>50</v>
      </c>
      <c r="B22" s="266" t="s">
        <v>245</v>
      </c>
      <c r="C22" s="130"/>
      <c r="D22" s="130"/>
      <c r="E22" s="130"/>
      <c r="F22" s="130"/>
      <c r="G22" s="130"/>
      <c r="H22" s="130">
        <v>20000</v>
      </c>
      <c r="I22" s="130"/>
      <c r="J22" s="130"/>
      <c r="K22" s="130">
        <v>10141</v>
      </c>
      <c r="L22" s="130">
        <v>40000</v>
      </c>
      <c r="M22" s="130">
        <v>38000</v>
      </c>
      <c r="N22" s="130"/>
      <c r="O22" s="131">
        <f t="shared" si="0"/>
        <v>108141</v>
      </c>
    </row>
    <row r="23" spans="1:15" s="132" customFormat="1" ht="13.5" customHeight="1">
      <c r="A23" s="129" t="s">
        <v>51</v>
      </c>
      <c r="B23" s="264" t="s">
        <v>357</v>
      </c>
      <c r="C23" s="130"/>
      <c r="D23" s="130"/>
      <c r="E23" s="130">
        <v>5000</v>
      </c>
      <c r="F23" s="130">
        <v>15000</v>
      </c>
      <c r="G23" s="130">
        <v>7000</v>
      </c>
      <c r="H23" s="130">
        <v>3000</v>
      </c>
      <c r="I23" s="130">
        <v>3000</v>
      </c>
      <c r="J23" s="130"/>
      <c r="K23" s="130">
        <v>25000</v>
      </c>
      <c r="L23" s="130"/>
      <c r="M23" s="130">
        <v>10266</v>
      </c>
      <c r="N23" s="130"/>
      <c r="O23" s="131">
        <f t="shared" si="0"/>
        <v>68266</v>
      </c>
    </row>
    <row r="24" spans="1:15" s="132" customFormat="1" ht="13.5" customHeight="1">
      <c r="A24" s="129" t="s">
        <v>52</v>
      </c>
      <c r="B24" s="264" t="s">
        <v>64</v>
      </c>
      <c r="C24" s="130"/>
      <c r="D24" s="130"/>
      <c r="E24" s="130">
        <v>3000</v>
      </c>
      <c r="F24" s="130"/>
      <c r="G24" s="130">
        <v>3000</v>
      </c>
      <c r="H24" s="130"/>
      <c r="I24" s="130">
        <v>5000</v>
      </c>
      <c r="J24" s="130"/>
      <c r="K24" s="130">
        <v>5000</v>
      </c>
      <c r="L24" s="130">
        <v>3000</v>
      </c>
      <c r="M24" s="130">
        <v>5161</v>
      </c>
      <c r="N24" s="130"/>
      <c r="O24" s="131">
        <f t="shared" si="0"/>
        <v>24161</v>
      </c>
    </row>
    <row r="25" spans="1:15" s="132" customFormat="1" ht="13.5" customHeight="1">
      <c r="A25" s="129" t="s">
        <v>53</v>
      </c>
      <c r="B25" s="264" t="s">
        <v>25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1">
        <f t="shared" si="0"/>
        <v>0</v>
      </c>
    </row>
    <row r="26" spans="1:15" s="132" customFormat="1" ht="13.5" customHeight="1" thickBot="1">
      <c r="A26" s="129" t="s">
        <v>54</v>
      </c>
      <c r="B26" s="264" t="s">
        <v>26</v>
      </c>
      <c r="C26" s="130"/>
      <c r="D26" s="130"/>
      <c r="E26" s="130">
        <v>6232</v>
      </c>
      <c r="F26" s="130">
        <v>371096</v>
      </c>
      <c r="G26" s="130"/>
      <c r="H26" s="130">
        <v>6765</v>
      </c>
      <c r="I26" s="130"/>
      <c r="J26" s="130"/>
      <c r="K26" s="130">
        <v>2706</v>
      </c>
      <c r="L26" s="130"/>
      <c r="M26" s="130"/>
      <c r="N26" s="130">
        <v>2706</v>
      </c>
      <c r="O26" s="131">
        <f t="shared" si="0"/>
        <v>389505</v>
      </c>
    </row>
    <row r="27" spans="1:15" s="124" customFormat="1" ht="15.75" customHeight="1" thickBot="1">
      <c r="A27" s="138" t="s">
        <v>55</v>
      </c>
      <c r="B27" s="43" t="s">
        <v>136</v>
      </c>
      <c r="C27" s="135">
        <f aca="true" t="shared" si="2" ref="C27:N27">SUM(C16:C26)</f>
        <v>145610</v>
      </c>
      <c r="D27" s="135">
        <f t="shared" si="2"/>
        <v>144610</v>
      </c>
      <c r="E27" s="135">
        <f t="shared" si="2"/>
        <v>195842</v>
      </c>
      <c r="F27" s="135">
        <f t="shared" si="2"/>
        <v>539168</v>
      </c>
      <c r="G27" s="135">
        <f t="shared" si="2"/>
        <v>152080</v>
      </c>
      <c r="H27" s="135">
        <f t="shared" si="2"/>
        <v>199815</v>
      </c>
      <c r="I27" s="135">
        <f t="shared" si="2"/>
        <v>135716</v>
      </c>
      <c r="J27" s="135">
        <f t="shared" si="2"/>
        <v>141100</v>
      </c>
      <c r="K27" s="135">
        <f t="shared" si="2"/>
        <v>260947</v>
      </c>
      <c r="L27" s="135">
        <f t="shared" si="2"/>
        <v>194072</v>
      </c>
      <c r="M27" s="135">
        <f t="shared" si="2"/>
        <v>213593</v>
      </c>
      <c r="N27" s="135">
        <f t="shared" si="2"/>
        <v>194030</v>
      </c>
      <c r="O27" s="136">
        <f t="shared" si="0"/>
        <v>2516583</v>
      </c>
    </row>
    <row r="28" spans="1:15" ht="16.5" thickBot="1">
      <c r="A28" s="138" t="s">
        <v>56</v>
      </c>
      <c r="B28" s="268" t="s">
        <v>137</v>
      </c>
      <c r="C28" s="139">
        <f aca="true" t="shared" si="3" ref="C28:O28">C14-C27</f>
        <v>-22865</v>
      </c>
      <c r="D28" s="139">
        <f t="shared" si="3"/>
        <v>-1467</v>
      </c>
      <c r="E28" s="139">
        <f t="shared" si="3"/>
        <v>64317</v>
      </c>
      <c r="F28" s="139">
        <f t="shared" si="3"/>
        <v>-40158</v>
      </c>
      <c r="G28" s="139">
        <f t="shared" si="3"/>
        <v>-21787</v>
      </c>
      <c r="H28" s="139">
        <f t="shared" si="3"/>
        <v>8218</v>
      </c>
      <c r="I28" s="139">
        <f t="shared" si="3"/>
        <v>616</v>
      </c>
      <c r="J28" s="139">
        <f t="shared" si="3"/>
        <v>-6957</v>
      </c>
      <c r="K28" s="139">
        <f t="shared" si="3"/>
        <v>42196</v>
      </c>
      <c r="L28" s="139">
        <f t="shared" si="3"/>
        <v>14071</v>
      </c>
      <c r="M28" s="139">
        <f t="shared" si="3"/>
        <v>-56300</v>
      </c>
      <c r="N28" s="139">
        <f t="shared" si="3"/>
        <v>20116</v>
      </c>
      <c r="O28" s="140">
        <f t="shared" si="3"/>
        <v>0</v>
      </c>
    </row>
    <row r="29" ht="15.75">
      <c r="A29" s="142"/>
    </row>
    <row r="30" spans="2:15" ht="15.75">
      <c r="B30" s="143"/>
      <c r="C30" s="144"/>
      <c r="D30" s="144"/>
      <c r="O30" s="141"/>
    </row>
    <row r="31" ht="15.75">
      <c r="O31" s="141"/>
    </row>
    <row r="32" ht="15.75">
      <c r="O32" s="141"/>
    </row>
    <row r="33" ht="15.75">
      <c r="O33" s="141"/>
    </row>
    <row r="34" ht="15.75">
      <c r="O34" s="141"/>
    </row>
    <row r="35" ht="15.75">
      <c r="O35" s="141"/>
    </row>
    <row r="36" ht="15.75">
      <c r="O36" s="141"/>
    </row>
    <row r="37" ht="15.75">
      <c r="O37" s="141"/>
    </row>
    <row r="38" ht="15.75">
      <c r="O38" s="141"/>
    </row>
    <row r="39" ht="15.75">
      <c r="O39" s="141"/>
    </row>
    <row r="40" ht="15.75">
      <c r="O40" s="141"/>
    </row>
    <row r="41" ht="15.75">
      <c r="O41" s="141"/>
    </row>
    <row r="42" ht="15.75">
      <c r="O42" s="141"/>
    </row>
    <row r="43" ht="15.75">
      <c r="O43" s="141"/>
    </row>
    <row r="44" ht="15.75">
      <c r="O44" s="141"/>
    </row>
    <row r="45" ht="15.75">
      <c r="O45" s="141"/>
    </row>
    <row r="46" ht="15.75">
      <c r="O46" s="141"/>
    </row>
    <row r="47" ht="15.75">
      <c r="O47" s="141"/>
    </row>
    <row r="48" ht="15.75">
      <c r="O48" s="141"/>
    </row>
    <row r="49" ht="15.75">
      <c r="O49" s="141"/>
    </row>
    <row r="50" ht="15.75">
      <c r="O50" s="141"/>
    </row>
    <row r="51" ht="15.75">
      <c r="O51" s="141"/>
    </row>
    <row r="52" ht="15.75">
      <c r="O52" s="141"/>
    </row>
    <row r="53" ht="15.75">
      <c r="O53" s="141"/>
    </row>
    <row r="54" ht="15.75">
      <c r="O54" s="141"/>
    </row>
    <row r="55" ht="15.75">
      <c r="O55" s="141"/>
    </row>
    <row r="56" ht="15.75">
      <c r="O56" s="141"/>
    </row>
    <row r="57" ht="15.75">
      <c r="O57" s="141"/>
    </row>
    <row r="58" ht="15.75">
      <c r="O58" s="141"/>
    </row>
    <row r="59" ht="15.75">
      <c r="O59" s="141"/>
    </row>
    <row r="60" ht="15.75">
      <c r="O60" s="141"/>
    </row>
    <row r="61" ht="15.75">
      <c r="O61" s="141"/>
    </row>
    <row r="62" ht="15.75">
      <c r="O62" s="141"/>
    </row>
    <row r="63" ht="15.75">
      <c r="O63" s="141"/>
    </row>
    <row r="64" ht="15.75">
      <c r="O64" s="141"/>
    </row>
    <row r="65" ht="15.75">
      <c r="O65" s="141"/>
    </row>
    <row r="66" ht="15.75">
      <c r="O66" s="141"/>
    </row>
    <row r="67" ht="15.75">
      <c r="O67" s="141"/>
    </row>
    <row r="68" ht="15.75">
      <c r="O68" s="141"/>
    </row>
    <row r="69" ht="15.75">
      <c r="O69" s="141"/>
    </row>
    <row r="70" ht="15.75">
      <c r="O70" s="141"/>
    </row>
    <row r="71" ht="15.75">
      <c r="O71" s="141"/>
    </row>
    <row r="72" ht="15.75">
      <c r="O72" s="141"/>
    </row>
    <row r="73" ht="15.75">
      <c r="O73" s="141"/>
    </row>
    <row r="74" ht="15.75">
      <c r="O74" s="141"/>
    </row>
    <row r="75" ht="15.75">
      <c r="O75" s="141"/>
    </row>
    <row r="76" ht="15.75">
      <c r="O76" s="141"/>
    </row>
    <row r="77" ht="15.75">
      <c r="O77" s="141"/>
    </row>
    <row r="78" ht="15.75">
      <c r="O78" s="141"/>
    </row>
    <row r="79" ht="15.75">
      <c r="O79" s="141"/>
    </row>
    <row r="80" ht="15.75">
      <c r="O80" s="141"/>
    </row>
    <row r="81" ht="15.75">
      <c r="O81" s="141"/>
    </row>
    <row r="82" ht="15.75">
      <c r="O82" s="141"/>
    </row>
    <row r="83" ht="15.75">
      <c r="O83" s="141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5">
    <pageSetUpPr fitToPage="1"/>
  </sheetPr>
  <dimension ref="A1:E36"/>
  <sheetViews>
    <sheetView workbookViewId="0" topLeftCell="A1">
      <selection activeCell="C1" sqref="C1:D1"/>
    </sheetView>
  </sheetViews>
  <sheetFormatPr defaultColWidth="9.00390625" defaultRowHeight="12.75"/>
  <cols>
    <col min="1" max="1" width="60.125" style="670" customWidth="1"/>
    <col min="2" max="2" width="14.875" style="728" customWidth="1"/>
    <col min="3" max="3" width="16.375" style="670" customWidth="1"/>
    <col min="4" max="4" width="21.875" style="729" customWidth="1"/>
    <col min="5" max="5" width="16.50390625" style="670" bestFit="1" customWidth="1"/>
    <col min="6" max="16384" width="10.625" style="670" customWidth="1"/>
  </cols>
  <sheetData>
    <row r="1" spans="1:4" ht="12.75">
      <c r="A1" s="668"/>
      <c r="B1" s="669"/>
      <c r="C1" s="811" t="s">
        <v>709</v>
      </c>
      <c r="D1" s="811"/>
    </row>
    <row r="2" spans="1:4" ht="17.25" customHeight="1">
      <c r="A2" s="668"/>
      <c r="B2" s="669"/>
      <c r="C2" s="811"/>
      <c r="D2" s="811"/>
    </row>
    <row r="3" spans="1:4" ht="48.75" customHeight="1">
      <c r="A3" s="671" t="s">
        <v>651</v>
      </c>
      <c r="B3" s="672"/>
      <c r="C3" s="673"/>
      <c r="D3" s="674"/>
    </row>
    <row r="4" spans="1:4" ht="24" customHeight="1">
      <c r="A4" s="671" t="s">
        <v>652</v>
      </c>
      <c r="B4" s="672"/>
      <c r="C4" s="673"/>
      <c r="D4" s="675"/>
    </row>
    <row r="5" spans="1:4" ht="33" customHeight="1" thickBot="1">
      <c r="A5" s="678"/>
      <c r="B5" s="679"/>
      <c r="C5" s="680"/>
      <c r="D5" s="681"/>
    </row>
    <row r="6" spans="1:4" ht="12.75">
      <c r="A6" s="812" t="s">
        <v>76</v>
      </c>
      <c r="B6" s="814" t="s">
        <v>653</v>
      </c>
      <c r="C6" s="812" t="s">
        <v>654</v>
      </c>
      <c r="D6" s="817" t="s">
        <v>655</v>
      </c>
    </row>
    <row r="7" spans="1:4" ht="12.75">
      <c r="A7" s="813"/>
      <c r="B7" s="815"/>
      <c r="C7" s="813"/>
      <c r="D7" s="818"/>
    </row>
    <row r="8" spans="1:4" ht="13.5" thickBot="1">
      <c r="A8" s="813"/>
      <c r="B8" s="815"/>
      <c r="C8" s="816"/>
      <c r="D8" s="818"/>
    </row>
    <row r="9" spans="1:4" ht="18" customHeight="1">
      <c r="A9" s="682" t="s">
        <v>656</v>
      </c>
      <c r="B9" s="683"/>
      <c r="C9" s="684"/>
      <c r="D9" s="685"/>
    </row>
    <row r="10" spans="1:4" ht="18" customHeight="1">
      <c r="A10" s="686" t="s">
        <v>657</v>
      </c>
      <c r="B10" s="687">
        <v>33.51</v>
      </c>
      <c r="C10" s="688"/>
      <c r="D10" s="689">
        <v>153475800</v>
      </c>
    </row>
    <row r="11" spans="1:4" ht="39" customHeight="1">
      <c r="A11" s="690" t="s">
        <v>658</v>
      </c>
      <c r="B11" s="691"/>
      <c r="C11" s="692"/>
      <c r="D11" s="693">
        <v>54952424</v>
      </c>
    </row>
    <row r="12" spans="1:4" ht="39" customHeight="1">
      <c r="A12" s="690" t="s">
        <v>659</v>
      </c>
      <c r="B12" s="694"/>
      <c r="C12" s="692"/>
      <c r="D12" s="693">
        <v>15771919</v>
      </c>
    </row>
    <row r="13" spans="1:4" ht="39" customHeight="1">
      <c r="A13" s="690" t="s">
        <v>660</v>
      </c>
      <c r="B13" s="694"/>
      <c r="C13" s="692"/>
      <c r="D13" s="693">
        <v>32196608</v>
      </c>
    </row>
    <row r="14" spans="1:4" ht="39" customHeight="1">
      <c r="A14" s="690" t="s">
        <v>661</v>
      </c>
      <c r="B14" s="694"/>
      <c r="C14" s="692"/>
      <c r="D14" s="693">
        <v>2940297</v>
      </c>
    </row>
    <row r="15" spans="1:4" ht="39" customHeight="1">
      <c r="A15" s="690" t="s">
        <v>662</v>
      </c>
      <c r="B15" s="694"/>
      <c r="C15" s="692"/>
      <c r="D15" s="693">
        <v>4043600</v>
      </c>
    </row>
    <row r="16" spans="1:4" ht="39" customHeight="1">
      <c r="A16" s="690" t="s">
        <v>663</v>
      </c>
      <c r="B16" s="694"/>
      <c r="C16" s="692"/>
      <c r="D16" s="693">
        <v>-56675535</v>
      </c>
    </row>
    <row r="17" spans="1:4" ht="39" customHeight="1">
      <c r="A17" s="690" t="s">
        <v>664</v>
      </c>
      <c r="B17" s="694"/>
      <c r="C17" s="692"/>
      <c r="D17" s="695">
        <v>151752689</v>
      </c>
    </row>
    <row r="18" spans="1:4" ht="39" customHeight="1">
      <c r="A18" s="690" t="s">
        <v>665</v>
      </c>
      <c r="B18" s="694"/>
      <c r="C18" s="692"/>
      <c r="D18" s="695">
        <v>36377100</v>
      </c>
    </row>
    <row r="19" spans="1:4" ht="15" customHeight="1">
      <c r="A19" s="696" t="s">
        <v>666</v>
      </c>
      <c r="B19" s="697"/>
      <c r="C19" s="698"/>
      <c r="D19" s="699">
        <v>147544</v>
      </c>
    </row>
    <row r="20" spans="1:4" ht="16.5" customHeight="1">
      <c r="A20" s="696" t="s">
        <v>667</v>
      </c>
      <c r="B20" s="697"/>
      <c r="C20" s="698"/>
      <c r="D20" s="699">
        <v>83819099</v>
      </c>
    </row>
    <row r="21" spans="1:4" ht="17.25" customHeight="1">
      <c r="A21" s="696" t="s">
        <v>668</v>
      </c>
      <c r="B21" s="700"/>
      <c r="C21" s="698"/>
      <c r="D21" s="701"/>
    </row>
    <row r="22" spans="1:4" ht="12.75">
      <c r="A22" s="702" t="s">
        <v>669</v>
      </c>
      <c r="B22" s="703">
        <v>405</v>
      </c>
      <c r="C22" s="704"/>
      <c r="D22" s="699">
        <v>14580000</v>
      </c>
    </row>
    <row r="23" spans="1:4" ht="12.75">
      <c r="A23" s="702" t="s">
        <v>670</v>
      </c>
      <c r="B23" s="703">
        <v>34</v>
      </c>
      <c r="C23" s="704"/>
      <c r="D23" s="699">
        <v>64192000</v>
      </c>
    </row>
    <row r="24" spans="1:4" ht="12.75">
      <c r="A24" s="702" t="s">
        <v>671</v>
      </c>
      <c r="B24" s="703">
        <v>15</v>
      </c>
      <c r="C24" s="704"/>
      <c r="D24" s="699">
        <v>16320000</v>
      </c>
    </row>
    <row r="25" spans="1:4" ht="16.5" customHeight="1">
      <c r="A25" s="696" t="s">
        <v>672</v>
      </c>
      <c r="B25" s="700"/>
      <c r="C25" s="698"/>
      <c r="D25" s="701"/>
    </row>
    <row r="26" spans="1:4" ht="12.75">
      <c r="A26" s="702" t="s">
        <v>673</v>
      </c>
      <c r="B26" s="703">
        <v>405</v>
      </c>
      <c r="C26" s="704"/>
      <c r="D26" s="699">
        <v>7290000</v>
      </c>
    </row>
    <row r="27" spans="1:5" ht="12.75">
      <c r="A27" s="702" t="s">
        <v>670</v>
      </c>
      <c r="B27" s="703">
        <v>34</v>
      </c>
      <c r="C27" s="705"/>
      <c r="D27" s="699">
        <v>32096000</v>
      </c>
      <c r="E27" s="706"/>
    </row>
    <row r="28" spans="1:4" ht="0.75" customHeight="1" hidden="1" thickBot="1">
      <c r="A28" s="707"/>
      <c r="B28" s="708"/>
      <c r="C28" s="709"/>
      <c r="D28" s="710"/>
    </row>
    <row r="29" spans="1:4" ht="12.75" customHeight="1" hidden="1" thickBot="1">
      <c r="A29" s="707"/>
      <c r="B29" s="708"/>
      <c r="C29" s="709"/>
      <c r="D29" s="710"/>
    </row>
    <row r="30" spans="1:4" ht="12.75" customHeight="1">
      <c r="A30" s="711" t="s">
        <v>671</v>
      </c>
      <c r="B30" s="712">
        <v>26.5</v>
      </c>
      <c r="C30" s="713"/>
      <c r="D30" s="714">
        <v>14416000</v>
      </c>
    </row>
    <row r="31" spans="1:4" ht="12.75">
      <c r="A31" s="696" t="s">
        <v>674</v>
      </c>
      <c r="B31" s="697"/>
      <c r="C31" s="698"/>
      <c r="D31" s="701"/>
    </row>
    <row r="32" spans="1:4" ht="12.75">
      <c r="A32" s="715" t="s">
        <v>675</v>
      </c>
      <c r="B32" s="716">
        <v>870</v>
      </c>
      <c r="C32" s="704">
        <v>102000</v>
      </c>
      <c r="D32" s="699">
        <v>88740000</v>
      </c>
    </row>
    <row r="33" spans="1:4" ht="12.75" hidden="1">
      <c r="A33" s="715"/>
      <c r="B33" s="717"/>
      <c r="C33" s="698"/>
      <c r="D33" s="701"/>
    </row>
    <row r="34" spans="1:4" ht="13.5" thickBot="1">
      <c r="A34" s="718" t="s">
        <v>676</v>
      </c>
      <c r="B34" s="719"/>
      <c r="C34" s="720"/>
      <c r="D34" s="721">
        <v>15359000</v>
      </c>
    </row>
    <row r="35" spans="1:4" ht="16.5" customHeight="1" thickBot="1">
      <c r="A35" s="718" t="s">
        <v>677</v>
      </c>
      <c r="B35" s="722"/>
      <c r="C35" s="723"/>
      <c r="D35" s="724">
        <v>8162000</v>
      </c>
    </row>
    <row r="36" spans="1:5" ht="13.5" customHeight="1" thickBot="1">
      <c r="A36" s="718" t="s">
        <v>678</v>
      </c>
      <c r="B36" s="725"/>
      <c r="C36" s="726"/>
      <c r="D36" s="727">
        <f>SUM(D17+D18+D19+D20+D22+D23+D24+D26+D27+D28+D29+D30+D32+D33+D34+D35)</f>
        <v>533251432</v>
      </c>
      <c r="E36" s="706"/>
    </row>
  </sheetData>
  <mergeCells count="6">
    <mergeCell ref="C1:D1"/>
    <mergeCell ref="C2:D2"/>
    <mergeCell ref="A6:A8"/>
    <mergeCell ref="B6:B8"/>
    <mergeCell ref="C6:C8"/>
    <mergeCell ref="D6:D8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9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C52" sqref="C52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822" t="s">
        <v>27</v>
      </c>
      <c r="B1" s="822"/>
      <c r="C1" s="822"/>
      <c r="D1" s="822"/>
    </row>
    <row r="2" spans="1:4" ht="17.25" customHeight="1">
      <c r="A2" s="396"/>
      <c r="B2" s="396"/>
      <c r="C2" s="396"/>
      <c r="D2" s="396"/>
    </row>
    <row r="3" spans="1:4" ht="13.5" thickBot="1">
      <c r="A3" s="220"/>
      <c r="B3" s="220"/>
      <c r="C3" s="819" t="s">
        <v>67</v>
      </c>
      <c r="D3" s="819"/>
    </row>
    <row r="4" spans="1:4" ht="42.75" customHeight="1" thickBot="1">
      <c r="A4" s="397" t="s">
        <v>84</v>
      </c>
      <c r="B4" s="398" t="s">
        <v>151</v>
      </c>
      <c r="C4" s="398" t="s">
        <v>152</v>
      </c>
      <c r="D4" s="399" t="s">
        <v>28</v>
      </c>
    </row>
    <row r="5" spans="1:4" ht="15.75" customHeight="1">
      <c r="A5" s="221" t="s">
        <v>32</v>
      </c>
      <c r="B5" s="33" t="s">
        <v>628</v>
      </c>
      <c r="C5" s="33" t="s">
        <v>629</v>
      </c>
      <c r="D5" s="34">
        <v>10440</v>
      </c>
    </row>
    <row r="6" spans="1:4" ht="15.75" customHeight="1">
      <c r="A6" s="222" t="s">
        <v>33</v>
      </c>
      <c r="B6" s="35" t="s">
        <v>630</v>
      </c>
      <c r="C6" s="35" t="s">
        <v>631</v>
      </c>
      <c r="D6" s="36">
        <v>552</v>
      </c>
    </row>
    <row r="7" spans="1:4" ht="15.75" customHeight="1">
      <c r="A7" s="222" t="s">
        <v>34</v>
      </c>
      <c r="B7" s="35" t="s">
        <v>632</v>
      </c>
      <c r="C7" s="35" t="s">
        <v>631</v>
      </c>
      <c r="D7" s="36">
        <v>138</v>
      </c>
    </row>
    <row r="8" spans="1:4" ht="15.75" customHeight="1">
      <c r="A8" s="222" t="s">
        <v>35</v>
      </c>
      <c r="B8" s="35" t="s">
        <v>633</v>
      </c>
      <c r="C8" s="35" t="s">
        <v>631</v>
      </c>
      <c r="D8" s="36">
        <v>2682</v>
      </c>
    </row>
    <row r="9" spans="1:4" ht="15.75" customHeight="1">
      <c r="A9" s="222" t="s">
        <v>36</v>
      </c>
      <c r="B9" s="35" t="s">
        <v>634</v>
      </c>
      <c r="C9" s="35" t="s">
        <v>631</v>
      </c>
      <c r="D9" s="36">
        <v>1500</v>
      </c>
    </row>
    <row r="10" spans="1:4" ht="15.75" customHeight="1">
      <c r="A10" s="222" t="s">
        <v>37</v>
      </c>
      <c r="B10" s="35" t="s">
        <v>635</v>
      </c>
      <c r="C10" s="35" t="s">
        <v>631</v>
      </c>
      <c r="D10" s="36">
        <v>600</v>
      </c>
    </row>
    <row r="11" spans="1:4" ht="15.75" customHeight="1">
      <c r="A11" s="222" t="s">
        <v>38</v>
      </c>
      <c r="B11" s="35" t="s">
        <v>636</v>
      </c>
      <c r="C11" s="35" t="s">
        <v>631</v>
      </c>
      <c r="D11" s="36">
        <v>4109</v>
      </c>
    </row>
    <row r="12" spans="1:4" ht="15.75" customHeight="1">
      <c r="A12" s="222" t="s">
        <v>39</v>
      </c>
      <c r="B12" s="35" t="s">
        <v>637</v>
      </c>
      <c r="C12" s="35" t="s">
        <v>631</v>
      </c>
      <c r="D12" s="36">
        <v>500</v>
      </c>
    </row>
    <row r="13" spans="1:4" ht="15.75" customHeight="1">
      <c r="A13" s="222" t="s">
        <v>40</v>
      </c>
      <c r="B13" s="35" t="s">
        <v>638</v>
      </c>
      <c r="C13" s="35" t="s">
        <v>631</v>
      </c>
      <c r="D13" s="36">
        <v>50</v>
      </c>
    </row>
    <row r="14" spans="1:4" ht="15.75" customHeight="1">
      <c r="A14" s="222" t="s">
        <v>41</v>
      </c>
      <c r="B14" s="35" t="s">
        <v>639</v>
      </c>
      <c r="C14" s="35" t="s">
        <v>631</v>
      </c>
      <c r="D14" s="36">
        <v>276</v>
      </c>
    </row>
    <row r="15" spans="1:4" ht="15.75" customHeight="1">
      <c r="A15" s="222" t="s">
        <v>42</v>
      </c>
      <c r="B15" s="35" t="s">
        <v>640</v>
      </c>
      <c r="C15" s="35" t="s">
        <v>631</v>
      </c>
      <c r="D15" s="36">
        <v>50</v>
      </c>
    </row>
    <row r="16" spans="1:4" ht="15.75" customHeight="1">
      <c r="A16" s="222" t="s">
        <v>43</v>
      </c>
      <c r="B16" s="35" t="s">
        <v>641</v>
      </c>
      <c r="C16" s="35" t="s">
        <v>631</v>
      </c>
      <c r="D16" s="36">
        <v>4517</v>
      </c>
    </row>
    <row r="17" spans="1:4" ht="15.75" customHeight="1">
      <c r="A17" s="222" t="s">
        <v>44</v>
      </c>
      <c r="B17" s="35" t="s">
        <v>642</v>
      </c>
      <c r="C17" s="35" t="s">
        <v>631</v>
      </c>
      <c r="D17" s="36">
        <v>25683</v>
      </c>
    </row>
    <row r="18" spans="1:4" ht="15.75" customHeight="1">
      <c r="A18" s="222" t="s">
        <v>45</v>
      </c>
      <c r="B18" s="35" t="s">
        <v>643</v>
      </c>
      <c r="C18" s="35" t="s">
        <v>631</v>
      </c>
      <c r="D18" s="36">
        <v>31504</v>
      </c>
    </row>
    <row r="19" spans="1:4" ht="15.75" customHeight="1">
      <c r="A19" s="222" t="s">
        <v>46</v>
      </c>
      <c r="B19" s="35" t="s">
        <v>644</v>
      </c>
      <c r="C19" s="35" t="s">
        <v>631</v>
      </c>
      <c r="D19" s="36">
        <v>5009</v>
      </c>
    </row>
    <row r="20" spans="1:4" ht="15.75" customHeight="1">
      <c r="A20" s="222" t="s">
        <v>47</v>
      </c>
      <c r="B20" s="35" t="s">
        <v>645</v>
      </c>
      <c r="C20" s="35" t="s">
        <v>631</v>
      </c>
      <c r="D20" s="36">
        <v>6000</v>
      </c>
    </row>
    <row r="21" spans="1:4" ht="15.75" customHeight="1">
      <c r="A21" s="222" t="s">
        <v>48</v>
      </c>
      <c r="B21" s="35" t="s">
        <v>646</v>
      </c>
      <c r="C21" s="35" t="s">
        <v>631</v>
      </c>
      <c r="D21" s="36">
        <v>300</v>
      </c>
    </row>
    <row r="22" spans="1:4" ht="15.75" customHeight="1">
      <c r="A22" s="222" t="s">
        <v>49</v>
      </c>
      <c r="B22" s="35" t="s">
        <v>647</v>
      </c>
      <c r="C22" s="35" t="s">
        <v>631</v>
      </c>
      <c r="D22" s="36">
        <v>4500</v>
      </c>
    </row>
    <row r="23" spans="1:4" ht="15.75" customHeight="1">
      <c r="A23" s="222" t="s">
        <v>50</v>
      </c>
      <c r="B23" s="35" t="s">
        <v>648</v>
      </c>
      <c r="C23" s="35" t="s">
        <v>631</v>
      </c>
      <c r="D23" s="36">
        <v>104040</v>
      </c>
    </row>
    <row r="24" spans="1:4" ht="15.75" customHeight="1">
      <c r="A24" s="222" t="s">
        <v>51</v>
      </c>
      <c r="B24" s="35"/>
      <c r="C24" s="35"/>
      <c r="D24" s="36"/>
    </row>
    <row r="25" spans="1:4" ht="15.75" customHeight="1">
      <c r="A25" s="222" t="s">
        <v>52</v>
      </c>
      <c r="B25" s="35"/>
      <c r="C25" s="35"/>
      <c r="D25" s="36"/>
    </row>
    <row r="26" spans="1:4" ht="15.75" customHeight="1">
      <c r="A26" s="222" t="s">
        <v>53</v>
      </c>
      <c r="B26" s="35"/>
      <c r="C26" s="35"/>
      <c r="D26" s="36"/>
    </row>
    <row r="27" spans="1:4" ht="15.75" customHeight="1">
      <c r="A27" s="222" t="s">
        <v>54</v>
      </c>
      <c r="B27" s="35"/>
      <c r="C27" s="35"/>
      <c r="D27" s="36"/>
    </row>
    <row r="28" spans="1:4" ht="15.75" customHeight="1">
      <c r="A28" s="222" t="s">
        <v>55</v>
      </c>
      <c r="B28" s="35"/>
      <c r="C28" s="35"/>
      <c r="D28" s="36"/>
    </row>
    <row r="29" spans="1:4" ht="15.75" customHeight="1">
      <c r="A29" s="222" t="s">
        <v>56</v>
      </c>
      <c r="B29" s="35"/>
      <c r="C29" s="35"/>
      <c r="D29" s="36"/>
    </row>
    <row r="30" spans="1:4" ht="15.75" customHeight="1">
      <c r="A30" s="222" t="s">
        <v>57</v>
      </c>
      <c r="B30" s="35"/>
      <c r="C30" s="35"/>
      <c r="D30" s="36"/>
    </row>
    <row r="31" spans="1:4" ht="15.75" customHeight="1">
      <c r="A31" s="222" t="s">
        <v>58</v>
      </c>
      <c r="B31" s="35"/>
      <c r="C31" s="35"/>
      <c r="D31" s="36"/>
    </row>
    <row r="32" spans="1:4" ht="15.75" customHeight="1">
      <c r="A32" s="222" t="s">
        <v>59</v>
      </c>
      <c r="B32" s="35"/>
      <c r="C32" s="35"/>
      <c r="D32" s="36"/>
    </row>
    <row r="33" spans="1:4" ht="15.75" customHeight="1">
      <c r="A33" s="222" t="s">
        <v>60</v>
      </c>
      <c r="B33" s="35"/>
      <c r="C33" s="35"/>
      <c r="D33" s="36"/>
    </row>
    <row r="34" spans="1:4" ht="15.75" customHeight="1">
      <c r="A34" s="222" t="s">
        <v>153</v>
      </c>
      <c r="B34" s="35"/>
      <c r="C34" s="35"/>
      <c r="D34" s="111"/>
    </row>
    <row r="35" spans="1:4" ht="15.75" customHeight="1">
      <c r="A35" s="222" t="s">
        <v>154</v>
      </c>
      <c r="B35" s="35"/>
      <c r="C35" s="35"/>
      <c r="D35" s="111"/>
    </row>
    <row r="36" spans="1:4" ht="15.75" customHeight="1">
      <c r="A36" s="222" t="s">
        <v>155</v>
      </c>
      <c r="B36" s="35"/>
      <c r="C36" s="35"/>
      <c r="D36" s="111"/>
    </row>
    <row r="37" spans="1:4" ht="15.75" customHeight="1" thickBot="1">
      <c r="A37" s="223" t="s">
        <v>156</v>
      </c>
      <c r="B37" s="37"/>
      <c r="C37" s="37"/>
      <c r="D37" s="112"/>
    </row>
    <row r="38" spans="1:4" ht="15.75" customHeight="1" thickBot="1">
      <c r="A38" s="820" t="s">
        <v>66</v>
      </c>
      <c r="B38" s="821"/>
      <c r="C38" s="224"/>
      <c r="D38" s="225">
        <f>SUM(D5:D37)</f>
        <v>202450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D15" sqref="D15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867" t="s">
        <v>695</v>
      </c>
      <c r="B1" s="867"/>
      <c r="C1" s="867"/>
      <c r="D1" s="867"/>
      <c r="E1" s="867"/>
      <c r="F1" s="867"/>
      <c r="G1" s="867"/>
    </row>
    <row r="3" spans="1:7" s="871" customFormat="1" ht="27" customHeight="1">
      <c r="A3" s="868"/>
      <c r="B3" s="869"/>
      <c r="C3" s="870"/>
      <c r="D3" s="870"/>
      <c r="E3" s="870"/>
      <c r="F3" s="870"/>
      <c r="G3" s="870"/>
    </row>
    <row r="4" spans="1:7" s="871" customFormat="1" ht="15.75">
      <c r="A4" s="869"/>
      <c r="B4" s="869"/>
      <c r="C4" s="869"/>
      <c r="D4" s="869"/>
      <c r="E4" s="869"/>
      <c r="F4" s="869"/>
      <c r="G4" s="869"/>
    </row>
    <row r="5" spans="1:7" s="871" customFormat="1" ht="24.75" customHeight="1">
      <c r="A5" s="868"/>
      <c r="B5" s="869"/>
      <c r="C5" s="870"/>
      <c r="D5" s="870"/>
      <c r="E5" s="870"/>
      <c r="F5" s="870"/>
      <c r="G5" s="869"/>
    </row>
    <row r="6" spans="1:7" s="872" customFormat="1" ht="12.75">
      <c r="A6" s="226"/>
      <c r="B6" s="226"/>
      <c r="C6" s="226"/>
      <c r="D6" s="226"/>
      <c r="E6" s="226"/>
      <c r="F6" s="226"/>
      <c r="G6" s="226"/>
    </row>
    <row r="7" spans="1:7" s="876" customFormat="1" ht="15" customHeight="1">
      <c r="A7" s="873"/>
      <c r="B7" s="874"/>
      <c r="C7" s="874"/>
      <c r="D7" s="875"/>
      <c r="E7" s="875"/>
      <c r="F7" s="875"/>
      <c r="G7" s="875"/>
    </row>
    <row r="8" spans="1:7" s="876" customFormat="1" ht="15" customHeight="1" thickBot="1">
      <c r="A8" s="873"/>
      <c r="B8" s="875"/>
      <c r="C8" s="875"/>
      <c r="D8" s="875"/>
      <c r="E8" s="875"/>
      <c r="F8" s="875"/>
      <c r="G8" s="875"/>
    </row>
    <row r="9" spans="1:7" s="100" customFormat="1" ht="42" customHeight="1" thickBot="1">
      <c r="A9" s="877" t="s">
        <v>30</v>
      </c>
      <c r="B9" s="210" t="s">
        <v>696</v>
      </c>
      <c r="C9" s="210" t="s">
        <v>697</v>
      </c>
      <c r="D9" s="210" t="s">
        <v>698</v>
      </c>
      <c r="E9" s="210" t="s">
        <v>699</v>
      </c>
      <c r="F9" s="210" t="s">
        <v>700</v>
      </c>
      <c r="G9" s="211" t="s">
        <v>66</v>
      </c>
    </row>
    <row r="10" spans="1:7" ht="24" customHeight="1">
      <c r="A10" s="878" t="s">
        <v>32</v>
      </c>
      <c r="B10" s="879" t="s">
        <v>701</v>
      </c>
      <c r="C10" s="880"/>
      <c r="D10" s="880"/>
      <c r="E10" s="880"/>
      <c r="F10" s="880"/>
      <c r="G10" s="881">
        <f aca="true" t="shared" si="0" ref="G10:G16">SUM(C10:F10)</f>
        <v>0</v>
      </c>
    </row>
    <row r="11" spans="1:7" ht="24" customHeight="1">
      <c r="A11" s="882" t="s">
        <v>33</v>
      </c>
      <c r="B11" s="883" t="s">
        <v>702</v>
      </c>
      <c r="C11" s="884"/>
      <c r="D11" s="884"/>
      <c r="E11" s="884"/>
      <c r="F11" s="884"/>
      <c r="G11" s="885">
        <f t="shared" si="0"/>
        <v>0</v>
      </c>
    </row>
    <row r="12" spans="1:7" ht="24" customHeight="1">
      <c r="A12" s="882" t="s">
        <v>34</v>
      </c>
      <c r="B12" s="883" t="s">
        <v>703</v>
      </c>
      <c r="C12" s="884"/>
      <c r="D12" s="884"/>
      <c r="E12" s="884"/>
      <c r="F12" s="884"/>
      <c r="G12" s="885">
        <f t="shared" si="0"/>
        <v>0</v>
      </c>
    </row>
    <row r="13" spans="1:7" ht="24" customHeight="1">
      <c r="A13" s="882" t="s">
        <v>35</v>
      </c>
      <c r="B13" s="883" t="s">
        <v>704</v>
      </c>
      <c r="C13" s="884"/>
      <c r="D13" s="884"/>
      <c r="E13" s="884"/>
      <c r="F13" s="884"/>
      <c r="G13" s="885">
        <f t="shared" si="0"/>
        <v>0</v>
      </c>
    </row>
    <row r="14" spans="1:7" ht="24" customHeight="1">
      <c r="A14" s="882" t="s">
        <v>36</v>
      </c>
      <c r="B14" s="883" t="s">
        <v>705</v>
      </c>
      <c r="C14" s="884"/>
      <c r="D14" s="884"/>
      <c r="E14" s="884"/>
      <c r="F14" s="884"/>
      <c r="G14" s="885">
        <f t="shared" si="0"/>
        <v>0</v>
      </c>
    </row>
    <row r="15" spans="1:7" ht="24" customHeight="1" thickBot="1">
      <c r="A15" s="886" t="s">
        <v>37</v>
      </c>
      <c r="B15" s="887" t="s">
        <v>706</v>
      </c>
      <c r="C15" s="888"/>
      <c r="D15" s="888"/>
      <c r="E15" s="888"/>
      <c r="F15" s="888"/>
      <c r="G15" s="889">
        <f t="shared" si="0"/>
        <v>0</v>
      </c>
    </row>
    <row r="16" spans="1:7" s="894" customFormat="1" ht="24" customHeight="1" thickBot="1">
      <c r="A16" s="890" t="s">
        <v>38</v>
      </c>
      <c r="B16" s="891" t="s">
        <v>66</v>
      </c>
      <c r="C16" s="892">
        <f>SUM(C10:C15)</f>
        <v>0</v>
      </c>
      <c r="D16" s="892">
        <f>SUM(D10:D15)</f>
        <v>0</v>
      </c>
      <c r="E16" s="892">
        <f>SUM(E10:E15)</f>
        <v>0</v>
      </c>
      <c r="F16" s="892">
        <f>SUM(F10:F15)</f>
        <v>0</v>
      </c>
      <c r="G16" s="893">
        <f t="shared" si="0"/>
        <v>0</v>
      </c>
    </row>
    <row r="17" spans="1:7" s="872" customFormat="1" ht="12.75">
      <c r="A17" s="226"/>
      <c r="B17" s="226"/>
      <c r="C17" s="226"/>
      <c r="D17" s="226"/>
      <c r="E17" s="226"/>
      <c r="F17" s="226"/>
      <c r="G17" s="226"/>
    </row>
    <row r="18" spans="1:7" s="872" customFormat="1" ht="12.75">
      <c r="A18" s="226"/>
      <c r="B18" s="226"/>
      <c r="C18" s="226"/>
      <c r="D18" s="226"/>
      <c r="E18" s="226"/>
      <c r="F18" s="226"/>
      <c r="G18" s="226"/>
    </row>
    <row r="19" spans="1:7" s="872" customFormat="1" ht="12.75">
      <c r="A19" s="226"/>
      <c r="B19" s="226"/>
      <c r="C19" s="226"/>
      <c r="D19" s="226"/>
      <c r="E19" s="226"/>
      <c r="F19" s="226"/>
      <c r="G19" s="226"/>
    </row>
    <row r="20" spans="1:7" s="872" customFormat="1" ht="15.75">
      <c r="A20" s="871" t="s">
        <v>707</v>
      </c>
      <c r="B20" s="226"/>
      <c r="C20" s="226"/>
      <c r="D20" s="226"/>
      <c r="E20" s="226"/>
      <c r="F20" s="226"/>
      <c r="G20" s="226"/>
    </row>
    <row r="21" spans="1:7" s="872" customFormat="1" ht="12.75">
      <c r="A21" s="226"/>
      <c r="B21" s="226"/>
      <c r="C21" s="226"/>
      <c r="D21" s="226"/>
      <c r="E21" s="226"/>
      <c r="F21" s="226"/>
      <c r="G21" s="226"/>
    </row>
    <row r="22" spans="1:7" ht="12.75">
      <c r="A22" s="226"/>
      <c r="B22" s="226"/>
      <c r="C22" s="226"/>
      <c r="D22" s="226"/>
      <c r="E22" s="226"/>
      <c r="F22" s="226"/>
      <c r="G22" s="226"/>
    </row>
    <row r="23" spans="1:7" ht="12.75">
      <c r="A23" s="226"/>
      <c r="B23" s="226"/>
      <c r="C23" s="872"/>
      <c r="D23" s="872"/>
      <c r="E23" s="872"/>
      <c r="F23" s="872"/>
      <c r="G23" s="226"/>
    </row>
    <row r="24" spans="1:7" ht="13.5">
      <c r="A24" s="226"/>
      <c r="B24" s="226"/>
      <c r="C24" s="895"/>
      <c r="D24" s="896" t="s">
        <v>708</v>
      </c>
      <c r="E24" s="896"/>
      <c r="F24" s="895"/>
      <c r="G24" s="226"/>
    </row>
    <row r="25" spans="3:6" ht="13.5">
      <c r="C25" s="897"/>
      <c r="D25" s="898"/>
      <c r="E25" s="898"/>
      <c r="F25" s="897"/>
    </row>
    <row r="26" spans="3:6" ht="13.5">
      <c r="C26" s="897"/>
      <c r="D26" s="898"/>
      <c r="E26" s="898"/>
      <c r="F26" s="897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7. tájékoztató a ……/2013. (….)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4"/>
  <dimension ref="A1:I127"/>
  <sheetViews>
    <sheetView zoomScale="120" zoomScaleNormal="120" zoomScaleSheetLayoutView="100" zoomScalePageLayoutView="0" workbookViewId="0" topLeftCell="A106">
      <selection activeCell="C61" sqref="C61"/>
    </sheetView>
  </sheetViews>
  <sheetFormatPr defaultColWidth="9.00390625" defaultRowHeight="12.75"/>
  <cols>
    <col min="1" max="1" width="9.00390625" style="418" customWidth="1"/>
    <col min="2" max="2" width="91.625" style="418" customWidth="1"/>
    <col min="3" max="3" width="21.625" style="419" customWidth="1"/>
    <col min="4" max="4" width="9.00390625" style="44" customWidth="1"/>
    <col min="5" max="16384" width="9.375" style="44" customWidth="1"/>
  </cols>
  <sheetData>
    <row r="1" spans="1:3" ht="15.75" customHeight="1">
      <c r="A1" s="737" t="s">
        <v>29</v>
      </c>
      <c r="B1" s="737"/>
      <c r="C1" s="737"/>
    </row>
    <row r="2" spans="1:3" ht="15.75" customHeight="1" thickBot="1">
      <c r="A2" s="739" t="s">
        <v>179</v>
      </c>
      <c r="B2" s="739"/>
      <c r="C2" s="323" t="s">
        <v>346</v>
      </c>
    </row>
    <row r="3" spans="1:3" ht="37.5" customHeight="1" thickBot="1">
      <c r="A3" s="25" t="s">
        <v>84</v>
      </c>
      <c r="B3" s="26" t="s">
        <v>31</v>
      </c>
      <c r="C3" s="45" t="s">
        <v>325</v>
      </c>
    </row>
    <row r="4" spans="1:3" s="46" customFormat="1" ht="12" customHeight="1" thickBot="1">
      <c r="A4" s="38">
        <v>1</v>
      </c>
      <c r="B4" s="39">
        <v>2</v>
      </c>
      <c r="C4" s="40">
        <v>3</v>
      </c>
    </row>
    <row r="5" spans="1:3" s="1" customFormat="1" ht="12" customHeight="1" thickBot="1">
      <c r="A5" s="23" t="s">
        <v>32</v>
      </c>
      <c r="B5" s="22" t="s">
        <v>203</v>
      </c>
      <c r="C5" s="301">
        <f>+C6+C11+C20</f>
        <v>364538</v>
      </c>
    </row>
    <row r="6" spans="1:3" s="1" customFormat="1" ht="12" customHeight="1" thickBot="1">
      <c r="A6" s="21" t="s">
        <v>33</v>
      </c>
      <c r="B6" s="279" t="s">
        <v>424</v>
      </c>
      <c r="C6" s="241">
        <f>+C7+C8+C9+C10</f>
        <v>287091</v>
      </c>
    </row>
    <row r="7" spans="1:3" s="1" customFormat="1" ht="12" customHeight="1">
      <c r="A7" s="14" t="s">
        <v>130</v>
      </c>
      <c r="B7" s="400" t="s">
        <v>70</v>
      </c>
      <c r="C7" s="242">
        <v>279191</v>
      </c>
    </row>
    <row r="8" spans="1:3" s="1" customFormat="1" ht="12" customHeight="1">
      <c r="A8" s="14" t="s">
        <v>131</v>
      </c>
      <c r="B8" s="293" t="s">
        <v>99</v>
      </c>
      <c r="C8" s="242"/>
    </row>
    <row r="9" spans="1:3" s="1" customFormat="1" ht="12" customHeight="1">
      <c r="A9" s="14" t="s">
        <v>132</v>
      </c>
      <c r="B9" s="293" t="s">
        <v>204</v>
      </c>
      <c r="C9" s="242">
        <v>7800</v>
      </c>
    </row>
    <row r="10" spans="1:3" s="1" customFormat="1" ht="12" customHeight="1" thickBot="1">
      <c r="A10" s="14" t="s">
        <v>133</v>
      </c>
      <c r="B10" s="401" t="s">
        <v>205</v>
      </c>
      <c r="C10" s="242">
        <v>100</v>
      </c>
    </row>
    <row r="11" spans="1:3" s="1" customFormat="1" ht="12" customHeight="1" thickBot="1">
      <c r="A11" s="21" t="s">
        <v>34</v>
      </c>
      <c r="B11" s="22" t="s">
        <v>206</v>
      </c>
      <c r="C11" s="302">
        <f>+C12+C13+C14+C15+C16+C17+C18+C19</f>
        <v>77447</v>
      </c>
    </row>
    <row r="12" spans="1:3" s="1" customFormat="1" ht="12" customHeight="1">
      <c r="A12" s="18" t="s">
        <v>104</v>
      </c>
      <c r="B12" s="10" t="s">
        <v>211</v>
      </c>
      <c r="C12" s="303">
        <v>9586</v>
      </c>
    </row>
    <row r="13" spans="1:3" s="1" customFormat="1" ht="12" customHeight="1">
      <c r="A13" s="14" t="s">
        <v>105</v>
      </c>
      <c r="B13" s="7" t="s">
        <v>212</v>
      </c>
      <c r="C13" s="304">
        <v>225</v>
      </c>
    </row>
    <row r="14" spans="1:3" s="1" customFormat="1" ht="12" customHeight="1">
      <c r="A14" s="14" t="s">
        <v>106</v>
      </c>
      <c r="B14" s="7" t="s">
        <v>213</v>
      </c>
      <c r="C14" s="304">
        <v>59027</v>
      </c>
    </row>
    <row r="15" spans="1:3" s="1" customFormat="1" ht="12" customHeight="1">
      <c r="A15" s="14" t="s">
        <v>107</v>
      </c>
      <c r="B15" s="7" t="s">
        <v>214</v>
      </c>
      <c r="C15" s="304"/>
    </row>
    <row r="16" spans="1:3" s="1" customFormat="1" ht="12" customHeight="1">
      <c r="A16" s="13" t="s">
        <v>207</v>
      </c>
      <c r="B16" s="6" t="s">
        <v>215</v>
      </c>
      <c r="C16" s="305"/>
    </row>
    <row r="17" spans="1:3" s="1" customFormat="1" ht="12" customHeight="1">
      <c r="A17" s="14" t="s">
        <v>208</v>
      </c>
      <c r="B17" s="7" t="s">
        <v>286</v>
      </c>
      <c r="C17" s="304">
        <v>2673</v>
      </c>
    </row>
    <row r="18" spans="1:3" s="1" customFormat="1" ht="12" customHeight="1">
      <c r="A18" s="14" t="s">
        <v>209</v>
      </c>
      <c r="B18" s="7" t="s">
        <v>216</v>
      </c>
      <c r="C18" s="304"/>
    </row>
    <row r="19" spans="1:3" s="1" customFormat="1" ht="12" customHeight="1" thickBot="1">
      <c r="A19" s="15" t="s">
        <v>210</v>
      </c>
      <c r="B19" s="8" t="s">
        <v>217</v>
      </c>
      <c r="C19" s="306">
        <v>5936</v>
      </c>
    </row>
    <row r="20" spans="1:3" s="1" customFormat="1" ht="12" customHeight="1" thickBot="1">
      <c r="A20" s="21" t="s">
        <v>218</v>
      </c>
      <c r="B20" s="22" t="s">
        <v>287</v>
      </c>
      <c r="C20" s="307"/>
    </row>
    <row r="21" spans="1:3" s="1" customFormat="1" ht="12" customHeight="1" thickBot="1">
      <c r="A21" s="21" t="s">
        <v>36</v>
      </c>
      <c r="B21" s="22" t="s">
        <v>220</v>
      </c>
      <c r="C21" s="302">
        <f>+C22+C23+C24+C25+C26+C27+C28+C29</f>
        <v>4500</v>
      </c>
    </row>
    <row r="22" spans="1:3" s="1" customFormat="1" ht="12" customHeight="1">
      <c r="A22" s="16" t="s">
        <v>108</v>
      </c>
      <c r="B22" s="9" t="s">
        <v>226</v>
      </c>
      <c r="C22" s="308"/>
    </row>
    <row r="23" spans="1:3" s="1" customFormat="1" ht="12" customHeight="1">
      <c r="A23" s="14" t="s">
        <v>109</v>
      </c>
      <c r="B23" s="7" t="s">
        <v>227</v>
      </c>
      <c r="C23" s="304"/>
    </row>
    <row r="24" spans="1:3" s="1" customFormat="1" ht="12" customHeight="1">
      <c r="A24" s="14" t="s">
        <v>110</v>
      </c>
      <c r="B24" s="7" t="s">
        <v>228</v>
      </c>
      <c r="C24" s="304"/>
    </row>
    <row r="25" spans="1:3" s="1" customFormat="1" ht="12" customHeight="1">
      <c r="A25" s="17" t="s">
        <v>221</v>
      </c>
      <c r="B25" s="7" t="s">
        <v>113</v>
      </c>
      <c r="C25" s="309"/>
    </row>
    <row r="26" spans="1:3" s="1" customFormat="1" ht="12" customHeight="1">
      <c r="A26" s="17" t="s">
        <v>222</v>
      </c>
      <c r="B26" s="7" t="s">
        <v>229</v>
      </c>
      <c r="C26" s="309"/>
    </row>
    <row r="27" spans="1:3" s="1" customFormat="1" ht="12" customHeight="1">
      <c r="A27" s="14" t="s">
        <v>223</v>
      </c>
      <c r="B27" s="7" t="s">
        <v>230</v>
      </c>
      <c r="C27" s="304"/>
    </row>
    <row r="28" spans="1:3" s="1" customFormat="1" ht="12" customHeight="1">
      <c r="A28" s="14" t="s">
        <v>224</v>
      </c>
      <c r="B28" s="7" t="s">
        <v>288</v>
      </c>
      <c r="C28" s="310"/>
    </row>
    <row r="29" spans="1:3" s="1" customFormat="1" ht="12" customHeight="1" thickBot="1">
      <c r="A29" s="14" t="s">
        <v>225</v>
      </c>
      <c r="B29" s="12" t="s">
        <v>231</v>
      </c>
      <c r="C29" s="310">
        <v>4500</v>
      </c>
    </row>
    <row r="30" spans="1:3" s="1" customFormat="1" ht="12" customHeight="1" thickBot="1">
      <c r="A30" s="272" t="s">
        <v>37</v>
      </c>
      <c r="B30" s="22" t="s">
        <v>425</v>
      </c>
      <c r="C30" s="241">
        <f>+C31+C37</f>
        <v>339476</v>
      </c>
    </row>
    <row r="31" spans="1:3" s="1" customFormat="1" ht="12" customHeight="1">
      <c r="A31" s="273" t="s">
        <v>111</v>
      </c>
      <c r="B31" s="402" t="s">
        <v>426</v>
      </c>
      <c r="C31" s="270">
        <f>+C32+C33+C34+C35+C36</f>
        <v>80745</v>
      </c>
    </row>
    <row r="32" spans="1:3" s="1" customFormat="1" ht="12" customHeight="1">
      <c r="A32" s="274" t="s">
        <v>114</v>
      </c>
      <c r="B32" s="280" t="s">
        <v>289</v>
      </c>
      <c r="C32" s="246"/>
    </row>
    <row r="33" spans="1:3" s="1" customFormat="1" ht="12" customHeight="1">
      <c r="A33" s="274" t="s">
        <v>115</v>
      </c>
      <c r="B33" s="280" t="s">
        <v>290</v>
      </c>
      <c r="C33" s="246"/>
    </row>
    <row r="34" spans="1:3" s="1" customFormat="1" ht="12" customHeight="1">
      <c r="A34" s="274" t="s">
        <v>116</v>
      </c>
      <c r="B34" s="280" t="s">
        <v>291</v>
      </c>
      <c r="C34" s="246"/>
    </row>
    <row r="35" spans="1:3" s="1" customFormat="1" ht="12" customHeight="1">
      <c r="A35" s="274" t="s">
        <v>117</v>
      </c>
      <c r="B35" s="280" t="s">
        <v>292</v>
      </c>
      <c r="C35" s="246">
        <v>80745</v>
      </c>
    </row>
    <row r="36" spans="1:3" s="1" customFormat="1" ht="12" customHeight="1">
      <c r="A36" s="274" t="s">
        <v>232</v>
      </c>
      <c r="B36" s="280" t="s">
        <v>427</v>
      </c>
      <c r="C36" s="246"/>
    </row>
    <row r="37" spans="1:3" s="1" customFormat="1" ht="12" customHeight="1">
      <c r="A37" s="274" t="s">
        <v>112</v>
      </c>
      <c r="B37" s="281" t="s">
        <v>428</v>
      </c>
      <c r="C37" s="269">
        <f>+C38+C39+C40+C41+C42</f>
        <v>258731</v>
      </c>
    </row>
    <row r="38" spans="1:3" s="1" customFormat="1" ht="12" customHeight="1">
      <c r="A38" s="274" t="s">
        <v>120</v>
      </c>
      <c r="B38" s="280" t="s">
        <v>289</v>
      </c>
      <c r="C38" s="246"/>
    </row>
    <row r="39" spans="1:3" s="1" customFormat="1" ht="12" customHeight="1">
      <c r="A39" s="274" t="s">
        <v>121</v>
      </c>
      <c r="B39" s="280" t="s">
        <v>290</v>
      </c>
      <c r="C39" s="246"/>
    </row>
    <row r="40" spans="1:3" s="1" customFormat="1" ht="12" customHeight="1">
      <c r="A40" s="274" t="s">
        <v>122</v>
      </c>
      <c r="B40" s="280" t="s">
        <v>291</v>
      </c>
      <c r="C40" s="246"/>
    </row>
    <row r="41" spans="1:3" s="1" customFormat="1" ht="12" customHeight="1">
      <c r="A41" s="274" t="s">
        <v>123</v>
      </c>
      <c r="B41" s="282" t="s">
        <v>292</v>
      </c>
      <c r="C41" s="246">
        <v>258731</v>
      </c>
    </row>
    <row r="42" spans="1:3" s="1" customFormat="1" ht="12" customHeight="1" thickBot="1">
      <c r="A42" s="275" t="s">
        <v>233</v>
      </c>
      <c r="B42" s="283" t="s">
        <v>429</v>
      </c>
      <c r="C42" s="247"/>
    </row>
    <row r="43" spans="1:3" s="1" customFormat="1" ht="12" customHeight="1" thickBot="1">
      <c r="A43" s="21" t="s">
        <v>234</v>
      </c>
      <c r="B43" s="403" t="s">
        <v>293</v>
      </c>
      <c r="C43" s="241">
        <f>+C44+C45</f>
        <v>600</v>
      </c>
    </row>
    <row r="44" spans="1:3" s="1" customFormat="1" ht="12" customHeight="1">
      <c r="A44" s="16" t="s">
        <v>118</v>
      </c>
      <c r="B44" s="293" t="s">
        <v>294</v>
      </c>
      <c r="C44" s="244">
        <v>600</v>
      </c>
    </row>
    <row r="45" spans="1:3" s="1" customFormat="1" ht="12" customHeight="1" thickBot="1">
      <c r="A45" s="13" t="s">
        <v>119</v>
      </c>
      <c r="B45" s="288" t="s">
        <v>298</v>
      </c>
      <c r="C45" s="243"/>
    </row>
    <row r="46" spans="1:3" s="1" customFormat="1" ht="12" customHeight="1" thickBot="1">
      <c r="A46" s="21" t="s">
        <v>39</v>
      </c>
      <c r="B46" s="403" t="s">
        <v>297</v>
      </c>
      <c r="C46" s="241">
        <f>+C47+C48+C49</f>
        <v>36000</v>
      </c>
    </row>
    <row r="47" spans="1:3" s="1" customFormat="1" ht="12" customHeight="1">
      <c r="A47" s="16" t="s">
        <v>237</v>
      </c>
      <c r="B47" s="293" t="s">
        <v>235</v>
      </c>
      <c r="C47" s="271">
        <v>36000</v>
      </c>
    </row>
    <row r="48" spans="1:3" s="1" customFormat="1" ht="12" customHeight="1">
      <c r="A48" s="14" t="s">
        <v>238</v>
      </c>
      <c r="B48" s="280" t="s">
        <v>236</v>
      </c>
      <c r="C48" s="310"/>
    </row>
    <row r="49" spans="1:3" s="1" customFormat="1" ht="12" customHeight="1" thickBot="1">
      <c r="A49" s="13" t="s">
        <v>355</v>
      </c>
      <c r="B49" s="288" t="s">
        <v>295</v>
      </c>
      <c r="C49" s="248"/>
    </row>
    <row r="50" spans="1:5" s="1" customFormat="1" ht="17.25" customHeight="1" thickBot="1">
      <c r="A50" s="21" t="s">
        <v>239</v>
      </c>
      <c r="B50" s="404" t="s">
        <v>296</v>
      </c>
      <c r="C50" s="311"/>
      <c r="E50" s="47"/>
    </row>
    <row r="51" spans="1:3" s="1" customFormat="1" ht="12" customHeight="1" thickBot="1">
      <c r="A51" s="21" t="s">
        <v>41</v>
      </c>
      <c r="B51" s="24" t="s">
        <v>240</v>
      </c>
      <c r="C51" s="312">
        <f>+C6+C11+C20+C21+C30+C43+C46+C50</f>
        <v>745114</v>
      </c>
    </row>
    <row r="52" spans="1:3" s="1" customFormat="1" ht="12" customHeight="1" thickBot="1">
      <c r="A52" s="284" t="s">
        <v>42</v>
      </c>
      <c r="B52" s="279" t="s">
        <v>299</v>
      </c>
      <c r="C52" s="313">
        <f>+C53+C59</f>
        <v>386783</v>
      </c>
    </row>
    <row r="53" spans="1:3" s="1" customFormat="1" ht="12" customHeight="1">
      <c r="A53" s="405" t="s">
        <v>175</v>
      </c>
      <c r="B53" s="402" t="s">
        <v>300</v>
      </c>
      <c r="C53" s="314">
        <f>+C54+C55+C56+C57+C58</f>
        <v>0</v>
      </c>
    </row>
    <row r="54" spans="1:3" s="1" customFormat="1" ht="12" customHeight="1">
      <c r="A54" s="285" t="s">
        <v>315</v>
      </c>
      <c r="B54" s="280" t="s">
        <v>301</v>
      </c>
      <c r="C54" s="310"/>
    </row>
    <row r="55" spans="1:3" s="1" customFormat="1" ht="12" customHeight="1">
      <c r="A55" s="285" t="s">
        <v>316</v>
      </c>
      <c r="B55" s="280" t="s">
        <v>302</v>
      </c>
      <c r="C55" s="310"/>
    </row>
    <row r="56" spans="1:3" s="1" customFormat="1" ht="12" customHeight="1">
      <c r="A56" s="285" t="s">
        <v>317</v>
      </c>
      <c r="B56" s="280" t="s">
        <v>303</v>
      </c>
      <c r="C56" s="310"/>
    </row>
    <row r="57" spans="1:3" s="1" customFormat="1" ht="12" customHeight="1">
      <c r="A57" s="285" t="s">
        <v>318</v>
      </c>
      <c r="B57" s="280" t="s">
        <v>304</v>
      </c>
      <c r="C57" s="310"/>
    </row>
    <row r="58" spans="1:3" s="1" customFormat="1" ht="12" customHeight="1">
      <c r="A58" s="285" t="s">
        <v>319</v>
      </c>
      <c r="B58" s="280" t="s">
        <v>305</v>
      </c>
      <c r="C58" s="310"/>
    </row>
    <row r="59" spans="1:3" s="1" customFormat="1" ht="12" customHeight="1">
      <c r="A59" s="286" t="s">
        <v>176</v>
      </c>
      <c r="B59" s="281" t="s">
        <v>306</v>
      </c>
      <c r="C59" s="315">
        <f>+C60+C61+C62+C63+C64</f>
        <v>386783</v>
      </c>
    </row>
    <row r="60" spans="1:3" s="1" customFormat="1" ht="12" customHeight="1">
      <c r="A60" s="285" t="s">
        <v>320</v>
      </c>
      <c r="B60" s="280" t="s">
        <v>307</v>
      </c>
      <c r="C60" s="310">
        <v>386783</v>
      </c>
    </row>
    <row r="61" spans="1:3" s="1" customFormat="1" ht="12" customHeight="1">
      <c r="A61" s="285" t="s">
        <v>321</v>
      </c>
      <c r="B61" s="280" t="s">
        <v>308</v>
      </c>
      <c r="C61" s="310"/>
    </row>
    <row r="62" spans="1:3" s="1" customFormat="1" ht="12" customHeight="1">
      <c r="A62" s="285" t="s">
        <v>322</v>
      </c>
      <c r="B62" s="280" t="s">
        <v>309</v>
      </c>
      <c r="C62" s="310"/>
    </row>
    <row r="63" spans="1:3" s="1" customFormat="1" ht="12" customHeight="1">
      <c r="A63" s="285" t="s">
        <v>323</v>
      </c>
      <c r="B63" s="280" t="s">
        <v>310</v>
      </c>
      <c r="C63" s="310"/>
    </row>
    <row r="64" spans="1:3" s="1" customFormat="1" ht="12" customHeight="1" thickBot="1">
      <c r="A64" s="287" t="s">
        <v>324</v>
      </c>
      <c r="B64" s="288" t="s">
        <v>311</v>
      </c>
      <c r="C64" s="316"/>
    </row>
    <row r="65" spans="1:3" s="1" customFormat="1" ht="12" customHeight="1" thickBot="1">
      <c r="A65" s="289" t="s">
        <v>43</v>
      </c>
      <c r="B65" s="406" t="s">
        <v>312</v>
      </c>
      <c r="C65" s="313">
        <f>+C51+C52</f>
        <v>1131897</v>
      </c>
    </row>
    <row r="66" spans="1:3" s="1" customFormat="1" ht="13.5" customHeight="1" thickBot="1">
      <c r="A66" s="290" t="s">
        <v>44</v>
      </c>
      <c r="B66" s="407" t="s">
        <v>313</v>
      </c>
      <c r="C66" s="324"/>
    </row>
    <row r="67" spans="1:3" s="1" customFormat="1" ht="12" customHeight="1" thickBot="1">
      <c r="A67" s="289" t="s">
        <v>45</v>
      </c>
      <c r="B67" s="406" t="s">
        <v>314</v>
      </c>
      <c r="C67" s="325">
        <f>+C65+C66</f>
        <v>1131897</v>
      </c>
    </row>
    <row r="68" spans="1:3" s="1" customFormat="1" ht="12.75" customHeight="1">
      <c r="A68" s="4"/>
      <c r="B68" s="5"/>
      <c r="C68" s="317"/>
    </row>
    <row r="69" spans="1:3" ht="16.5" customHeight="1">
      <c r="A69" s="737" t="s">
        <v>61</v>
      </c>
      <c r="B69" s="737"/>
      <c r="C69" s="737"/>
    </row>
    <row r="70" spans="1:3" s="330" customFormat="1" ht="16.5" customHeight="1" thickBot="1">
      <c r="A70" s="740" t="s">
        <v>180</v>
      </c>
      <c r="B70" s="740"/>
      <c r="C70" s="159" t="s">
        <v>346</v>
      </c>
    </row>
    <row r="71" spans="1:3" ht="37.5" customHeight="1" thickBot="1">
      <c r="A71" s="25" t="s">
        <v>30</v>
      </c>
      <c r="B71" s="26" t="s">
        <v>62</v>
      </c>
      <c r="C71" s="45" t="s">
        <v>325</v>
      </c>
    </row>
    <row r="72" spans="1:3" s="46" customFormat="1" ht="12" customHeight="1" thickBot="1">
      <c r="A72" s="38">
        <v>1</v>
      </c>
      <c r="B72" s="39">
        <v>2</v>
      </c>
      <c r="C72" s="300">
        <v>3</v>
      </c>
    </row>
    <row r="73" spans="1:3" ht="12" customHeight="1" thickBot="1">
      <c r="A73" s="23" t="s">
        <v>32</v>
      </c>
      <c r="B73" s="32" t="s">
        <v>241</v>
      </c>
      <c r="C73" s="301">
        <f>+C74+C75+C76+C77+C78</f>
        <v>230790</v>
      </c>
    </row>
    <row r="74" spans="1:3" ht="12" customHeight="1">
      <c r="A74" s="18" t="s">
        <v>124</v>
      </c>
      <c r="B74" s="10" t="s">
        <v>63</v>
      </c>
      <c r="C74" s="303">
        <v>21996</v>
      </c>
    </row>
    <row r="75" spans="1:3" ht="12" customHeight="1">
      <c r="A75" s="14" t="s">
        <v>125</v>
      </c>
      <c r="B75" s="7" t="s">
        <v>242</v>
      </c>
      <c r="C75" s="304">
        <v>5596</v>
      </c>
    </row>
    <row r="76" spans="1:3" ht="12" customHeight="1">
      <c r="A76" s="14" t="s">
        <v>126</v>
      </c>
      <c r="B76" s="7" t="s">
        <v>167</v>
      </c>
      <c r="C76" s="309">
        <v>122640</v>
      </c>
    </row>
    <row r="77" spans="1:3" ht="12" customHeight="1">
      <c r="A77" s="14" t="s">
        <v>127</v>
      </c>
      <c r="B77" s="11" t="s">
        <v>243</v>
      </c>
      <c r="C77" s="309"/>
    </row>
    <row r="78" spans="1:3" ht="12" customHeight="1">
      <c r="A78" s="14" t="s">
        <v>138</v>
      </c>
      <c r="B78" s="20" t="s">
        <v>244</v>
      </c>
      <c r="C78" s="309">
        <v>80558</v>
      </c>
    </row>
    <row r="79" spans="1:3" ht="12" customHeight="1">
      <c r="A79" s="14" t="s">
        <v>128</v>
      </c>
      <c r="B79" s="7" t="s">
        <v>265</v>
      </c>
      <c r="C79" s="309"/>
    </row>
    <row r="80" spans="1:3" ht="12" customHeight="1">
      <c r="A80" s="14" t="s">
        <v>129</v>
      </c>
      <c r="B80" s="161" t="s">
        <v>266</v>
      </c>
      <c r="C80" s="309">
        <v>4500</v>
      </c>
    </row>
    <row r="81" spans="1:3" ht="12" customHeight="1">
      <c r="A81" s="14" t="s">
        <v>139</v>
      </c>
      <c r="B81" s="161" t="s">
        <v>326</v>
      </c>
      <c r="C81" s="309">
        <v>25008</v>
      </c>
    </row>
    <row r="82" spans="1:3" ht="12" customHeight="1">
      <c r="A82" s="14" t="s">
        <v>140</v>
      </c>
      <c r="B82" s="162" t="s">
        <v>267</v>
      </c>
      <c r="C82" s="309">
        <v>18293</v>
      </c>
    </row>
    <row r="83" spans="1:3" ht="12" customHeight="1">
      <c r="A83" s="13" t="s">
        <v>141</v>
      </c>
      <c r="B83" s="163" t="s">
        <v>268</v>
      </c>
      <c r="C83" s="309"/>
    </row>
    <row r="84" spans="1:3" ht="12" customHeight="1">
      <c r="A84" s="14" t="s">
        <v>142</v>
      </c>
      <c r="B84" s="163" t="s">
        <v>269</v>
      </c>
      <c r="C84" s="309"/>
    </row>
    <row r="85" spans="1:3" ht="12" customHeight="1" thickBot="1">
      <c r="A85" s="19" t="s">
        <v>144</v>
      </c>
      <c r="B85" s="164" t="s">
        <v>270</v>
      </c>
      <c r="C85" s="318"/>
    </row>
    <row r="86" spans="1:3" ht="12" customHeight="1" thickBot="1">
      <c r="A86" s="21" t="s">
        <v>33</v>
      </c>
      <c r="B86" s="31" t="s">
        <v>356</v>
      </c>
      <c r="C86" s="302">
        <f>+C87+C88+C89</f>
        <v>296704</v>
      </c>
    </row>
    <row r="87" spans="1:3" ht="12" customHeight="1">
      <c r="A87" s="16" t="s">
        <v>130</v>
      </c>
      <c r="B87" s="7" t="s">
        <v>327</v>
      </c>
      <c r="C87" s="308">
        <v>130737</v>
      </c>
    </row>
    <row r="88" spans="1:3" ht="12" customHeight="1">
      <c r="A88" s="16" t="s">
        <v>131</v>
      </c>
      <c r="B88" s="12" t="s">
        <v>245</v>
      </c>
      <c r="C88" s="304">
        <v>108141</v>
      </c>
    </row>
    <row r="89" spans="1:3" ht="12" customHeight="1">
      <c r="A89" s="16" t="s">
        <v>132</v>
      </c>
      <c r="B89" s="280" t="s">
        <v>357</v>
      </c>
      <c r="C89" s="242">
        <v>57826</v>
      </c>
    </row>
    <row r="90" spans="1:3" ht="12" customHeight="1">
      <c r="A90" s="16" t="s">
        <v>133</v>
      </c>
      <c r="B90" s="280" t="s">
        <v>430</v>
      </c>
      <c r="C90" s="242"/>
    </row>
    <row r="91" spans="1:3" ht="12" customHeight="1">
      <c r="A91" s="16" t="s">
        <v>134</v>
      </c>
      <c r="B91" s="280" t="s">
        <v>358</v>
      </c>
      <c r="C91" s="242"/>
    </row>
    <row r="92" spans="1:3" ht="15.75">
      <c r="A92" s="16" t="s">
        <v>143</v>
      </c>
      <c r="B92" s="280" t="s">
        <v>359</v>
      </c>
      <c r="C92" s="242"/>
    </row>
    <row r="93" spans="1:3" ht="12" customHeight="1">
      <c r="A93" s="16" t="s">
        <v>145</v>
      </c>
      <c r="B93" s="408" t="s">
        <v>330</v>
      </c>
      <c r="C93" s="242"/>
    </row>
    <row r="94" spans="1:3" ht="12" customHeight="1">
      <c r="A94" s="16" t="s">
        <v>246</v>
      </c>
      <c r="B94" s="408" t="s">
        <v>331</v>
      </c>
      <c r="C94" s="242"/>
    </row>
    <row r="95" spans="1:3" ht="12" customHeight="1">
      <c r="A95" s="16" t="s">
        <v>247</v>
      </c>
      <c r="B95" s="408" t="s">
        <v>329</v>
      </c>
      <c r="C95" s="242">
        <v>46136</v>
      </c>
    </row>
    <row r="96" spans="1:3" ht="24" customHeight="1" thickBot="1">
      <c r="A96" s="13" t="s">
        <v>248</v>
      </c>
      <c r="B96" s="409" t="s">
        <v>328</v>
      </c>
      <c r="C96" s="245">
        <v>11690</v>
      </c>
    </row>
    <row r="97" spans="1:3" ht="12" customHeight="1" thickBot="1">
      <c r="A97" s="21" t="s">
        <v>34</v>
      </c>
      <c r="B97" s="150" t="s">
        <v>360</v>
      </c>
      <c r="C97" s="302">
        <f>+C98+C99</f>
        <v>24161</v>
      </c>
    </row>
    <row r="98" spans="1:3" ht="12" customHeight="1">
      <c r="A98" s="16" t="s">
        <v>104</v>
      </c>
      <c r="B98" s="9" t="s">
        <v>73</v>
      </c>
      <c r="C98" s="308">
        <v>10300</v>
      </c>
    </row>
    <row r="99" spans="1:3" ht="12" customHeight="1" thickBot="1">
      <c r="A99" s="17" t="s">
        <v>105</v>
      </c>
      <c r="B99" s="12" t="s">
        <v>74</v>
      </c>
      <c r="C99" s="309">
        <v>13861</v>
      </c>
    </row>
    <row r="100" spans="1:3" s="278" customFormat="1" ht="12" customHeight="1" thickBot="1">
      <c r="A100" s="284" t="s">
        <v>35</v>
      </c>
      <c r="B100" s="279" t="s">
        <v>332</v>
      </c>
      <c r="C100" s="420"/>
    </row>
    <row r="101" spans="1:3" ht="12" customHeight="1" thickBot="1">
      <c r="A101" s="276" t="s">
        <v>36</v>
      </c>
      <c r="B101" s="277" t="s">
        <v>184</v>
      </c>
      <c r="C101" s="301">
        <f>+C73+C86+C97+C100</f>
        <v>551655</v>
      </c>
    </row>
    <row r="102" spans="1:3" ht="12" customHeight="1" thickBot="1">
      <c r="A102" s="284" t="s">
        <v>37</v>
      </c>
      <c r="B102" s="279" t="s">
        <v>431</v>
      </c>
      <c r="C102" s="302">
        <f>+C103+C111</f>
        <v>389505</v>
      </c>
    </row>
    <row r="103" spans="1:3" ht="12" customHeight="1" thickBot="1">
      <c r="A103" s="291" t="s">
        <v>111</v>
      </c>
      <c r="B103" s="410" t="s">
        <v>438</v>
      </c>
      <c r="C103" s="302">
        <f>+C104+C105+C106+C107+C108+C109+C110</f>
        <v>371096</v>
      </c>
    </row>
    <row r="104" spans="1:3" ht="12" customHeight="1">
      <c r="A104" s="292" t="s">
        <v>114</v>
      </c>
      <c r="B104" s="293" t="s">
        <v>333</v>
      </c>
      <c r="C104" s="326"/>
    </row>
    <row r="105" spans="1:3" ht="12" customHeight="1">
      <c r="A105" s="285" t="s">
        <v>115</v>
      </c>
      <c r="B105" s="280" t="s">
        <v>334</v>
      </c>
      <c r="C105" s="327"/>
    </row>
    <row r="106" spans="1:3" ht="12" customHeight="1">
      <c r="A106" s="285" t="s">
        <v>116</v>
      </c>
      <c r="B106" s="280" t="s">
        <v>335</v>
      </c>
      <c r="C106" s="327">
        <v>371096</v>
      </c>
    </row>
    <row r="107" spans="1:3" ht="12" customHeight="1">
      <c r="A107" s="285" t="s">
        <v>117</v>
      </c>
      <c r="B107" s="280" t="s">
        <v>336</v>
      </c>
      <c r="C107" s="327"/>
    </row>
    <row r="108" spans="1:3" ht="12" customHeight="1">
      <c r="A108" s="285" t="s">
        <v>232</v>
      </c>
      <c r="B108" s="280" t="s">
        <v>337</v>
      </c>
      <c r="C108" s="327"/>
    </row>
    <row r="109" spans="1:3" ht="12" customHeight="1">
      <c r="A109" s="285" t="s">
        <v>249</v>
      </c>
      <c r="B109" s="280" t="s">
        <v>338</v>
      </c>
      <c r="C109" s="327"/>
    </row>
    <row r="110" spans="1:3" ht="12" customHeight="1" thickBot="1">
      <c r="A110" s="294" t="s">
        <v>250</v>
      </c>
      <c r="B110" s="295" t="s">
        <v>339</v>
      </c>
      <c r="C110" s="328"/>
    </row>
    <row r="111" spans="1:3" ht="12" customHeight="1" thickBot="1">
      <c r="A111" s="291" t="s">
        <v>112</v>
      </c>
      <c r="B111" s="410" t="s">
        <v>439</v>
      </c>
      <c r="C111" s="302">
        <f>+C112+C113+C114+C115+C116+C117+C118+C119</f>
        <v>18409</v>
      </c>
    </row>
    <row r="112" spans="1:3" ht="12" customHeight="1">
      <c r="A112" s="292" t="s">
        <v>120</v>
      </c>
      <c r="B112" s="293" t="s">
        <v>333</v>
      </c>
      <c r="C112" s="326"/>
    </row>
    <row r="113" spans="1:3" ht="12" customHeight="1">
      <c r="A113" s="285" t="s">
        <v>121</v>
      </c>
      <c r="B113" s="280" t="s">
        <v>340</v>
      </c>
      <c r="C113" s="327"/>
    </row>
    <row r="114" spans="1:3" ht="12" customHeight="1">
      <c r="A114" s="285" t="s">
        <v>122</v>
      </c>
      <c r="B114" s="280" t="s">
        <v>335</v>
      </c>
      <c r="C114" s="327"/>
    </row>
    <row r="115" spans="1:3" ht="12" customHeight="1">
      <c r="A115" s="285" t="s">
        <v>123</v>
      </c>
      <c r="B115" s="280" t="s">
        <v>336</v>
      </c>
      <c r="C115" s="327">
        <v>18409</v>
      </c>
    </row>
    <row r="116" spans="1:3" ht="12" customHeight="1">
      <c r="A116" s="285" t="s">
        <v>233</v>
      </c>
      <c r="B116" s="280" t="s">
        <v>337</v>
      </c>
      <c r="C116" s="327"/>
    </row>
    <row r="117" spans="1:3" ht="12" customHeight="1">
      <c r="A117" s="285" t="s">
        <v>251</v>
      </c>
      <c r="B117" s="280" t="s">
        <v>341</v>
      </c>
      <c r="C117" s="327"/>
    </row>
    <row r="118" spans="1:3" ht="12" customHeight="1">
      <c r="A118" s="285" t="s">
        <v>252</v>
      </c>
      <c r="B118" s="280" t="s">
        <v>339</v>
      </c>
      <c r="C118" s="327"/>
    </row>
    <row r="119" spans="1:3" ht="12" customHeight="1" thickBot="1">
      <c r="A119" s="294" t="s">
        <v>253</v>
      </c>
      <c r="B119" s="295" t="s">
        <v>434</v>
      </c>
      <c r="C119" s="328"/>
    </row>
    <row r="120" spans="1:3" ht="12" customHeight="1" thickBot="1">
      <c r="A120" s="284" t="s">
        <v>38</v>
      </c>
      <c r="B120" s="406" t="s">
        <v>342</v>
      </c>
      <c r="C120" s="319">
        <f>+C101+C102</f>
        <v>941160</v>
      </c>
    </row>
    <row r="121" spans="1:9" ht="15" customHeight="1" thickBot="1">
      <c r="A121" s="284" t="s">
        <v>39</v>
      </c>
      <c r="B121" s="406" t="s">
        <v>343</v>
      </c>
      <c r="C121" s="320"/>
      <c r="F121" s="47"/>
      <c r="G121" s="151"/>
      <c r="H121" s="151"/>
      <c r="I121" s="151"/>
    </row>
    <row r="122" spans="1:3" s="1" customFormat="1" ht="12.75" customHeight="1" thickBot="1">
      <c r="A122" s="296" t="s">
        <v>40</v>
      </c>
      <c r="B122" s="407" t="s">
        <v>344</v>
      </c>
      <c r="C122" s="313">
        <f>+C120+C121</f>
        <v>941160</v>
      </c>
    </row>
    <row r="123" spans="1:3" ht="7.5" customHeight="1">
      <c r="A123" s="411"/>
      <c r="B123" s="411"/>
      <c r="C123" s="412"/>
    </row>
    <row r="124" spans="1:3" ht="15.75">
      <c r="A124" s="741" t="s">
        <v>187</v>
      </c>
      <c r="B124" s="741"/>
      <c r="C124" s="741"/>
    </row>
    <row r="125" spans="1:3" ht="15" customHeight="1" thickBot="1">
      <c r="A125" s="739" t="s">
        <v>181</v>
      </c>
      <c r="B125" s="739"/>
      <c r="C125" s="323" t="s">
        <v>346</v>
      </c>
    </row>
    <row r="126" spans="1:4" ht="13.5" customHeight="1" thickBot="1">
      <c r="A126" s="21">
        <v>1</v>
      </c>
      <c r="B126" s="31" t="s">
        <v>260</v>
      </c>
      <c r="C126" s="321">
        <f>+C51-C101</f>
        <v>193459</v>
      </c>
      <c r="D126" s="153"/>
    </row>
    <row r="127" spans="1:3" ht="7.5" customHeight="1">
      <c r="A127" s="411"/>
      <c r="B127" s="411"/>
      <c r="C127" s="412"/>
    </row>
  </sheetData>
  <sheetProtection sheet="1" objects="1" scenarios="1"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 Tiszavasvári Önkormányzat
2013. ÉVI KÖLTSÉGVETÉS
ÖNKÉNT VÁLLALT FELADATAINAK MÉRLEGE&amp;10
&amp;R&amp;"Times New Roman CE,Félkövér dőlt"&amp;11 1.3. melléklet a ........./2013. (.......)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27"/>
  <sheetViews>
    <sheetView zoomScale="120" zoomScaleNormal="120" zoomScaleSheetLayoutView="130" workbookViewId="0" topLeftCell="A49">
      <selection activeCell="B21" sqref="B21"/>
    </sheetView>
  </sheetViews>
  <sheetFormatPr defaultColWidth="9.00390625" defaultRowHeight="12.75"/>
  <cols>
    <col min="1" max="1" width="9.00390625" style="418" customWidth="1"/>
    <col min="2" max="2" width="91.625" style="418" customWidth="1"/>
    <col min="3" max="3" width="21.625" style="419" customWidth="1"/>
    <col min="4" max="4" width="9.00390625" style="44" customWidth="1"/>
    <col min="5" max="16384" width="9.375" style="44" customWidth="1"/>
  </cols>
  <sheetData>
    <row r="1" spans="1:3" ht="15.75" customHeight="1">
      <c r="A1" s="737" t="s">
        <v>29</v>
      </c>
      <c r="B1" s="737"/>
      <c r="C1" s="737"/>
    </row>
    <row r="2" spans="1:3" ht="15.75" customHeight="1" thickBot="1">
      <c r="A2" s="739" t="s">
        <v>179</v>
      </c>
      <c r="B2" s="739"/>
      <c r="C2" s="323" t="s">
        <v>346</v>
      </c>
    </row>
    <row r="3" spans="1:3" ht="37.5" customHeight="1" thickBot="1">
      <c r="A3" s="25" t="s">
        <v>84</v>
      </c>
      <c r="B3" s="26" t="s">
        <v>31</v>
      </c>
      <c r="C3" s="45" t="s">
        <v>325</v>
      </c>
    </row>
    <row r="4" spans="1:3" s="46" customFormat="1" ht="12" customHeight="1" thickBot="1">
      <c r="A4" s="38">
        <v>1</v>
      </c>
      <c r="B4" s="39">
        <v>2</v>
      </c>
      <c r="C4" s="40">
        <v>3</v>
      </c>
    </row>
    <row r="5" spans="1:3" s="1" customFormat="1" ht="12" customHeight="1" thickBot="1">
      <c r="A5" s="23" t="s">
        <v>32</v>
      </c>
      <c r="B5" s="22" t="s">
        <v>203</v>
      </c>
      <c r="C5" s="301">
        <f>+C6+C11+C20</f>
        <v>10026</v>
      </c>
    </row>
    <row r="6" spans="1:3" s="1" customFormat="1" ht="12" customHeight="1" thickBot="1">
      <c r="A6" s="21" t="s">
        <v>33</v>
      </c>
      <c r="B6" s="279" t="s">
        <v>424</v>
      </c>
      <c r="C6" s="241">
        <f>+C7+C8+C9+C10</f>
        <v>0</v>
      </c>
    </row>
    <row r="7" spans="1:3" s="1" customFormat="1" ht="12" customHeight="1">
      <c r="A7" s="14" t="s">
        <v>130</v>
      </c>
      <c r="B7" s="400" t="s">
        <v>70</v>
      </c>
      <c r="C7" s="242"/>
    </row>
    <row r="8" spans="1:3" s="1" customFormat="1" ht="12" customHeight="1">
      <c r="A8" s="14" t="s">
        <v>131</v>
      </c>
      <c r="B8" s="293" t="s">
        <v>99</v>
      </c>
      <c r="C8" s="242"/>
    </row>
    <row r="9" spans="1:3" s="1" customFormat="1" ht="12" customHeight="1">
      <c r="A9" s="14" t="s">
        <v>132</v>
      </c>
      <c r="B9" s="293" t="s">
        <v>204</v>
      </c>
      <c r="C9" s="242"/>
    </row>
    <row r="10" spans="1:3" s="1" customFormat="1" ht="12" customHeight="1" thickBot="1">
      <c r="A10" s="14" t="s">
        <v>133</v>
      </c>
      <c r="B10" s="401" t="s">
        <v>205</v>
      </c>
      <c r="C10" s="242"/>
    </row>
    <row r="11" spans="1:3" s="1" customFormat="1" ht="12" customHeight="1" thickBot="1">
      <c r="A11" s="21" t="s">
        <v>34</v>
      </c>
      <c r="B11" s="22" t="s">
        <v>206</v>
      </c>
      <c r="C11" s="302">
        <f>+C12+C13+C14+C15+C16+C17+C18+C19</f>
        <v>10026</v>
      </c>
    </row>
    <row r="12" spans="1:3" s="1" customFormat="1" ht="12" customHeight="1">
      <c r="A12" s="18" t="s">
        <v>104</v>
      </c>
      <c r="B12" s="10" t="s">
        <v>211</v>
      </c>
      <c r="C12" s="303"/>
    </row>
    <row r="13" spans="1:3" s="1" customFormat="1" ht="12" customHeight="1">
      <c r="A13" s="14" t="s">
        <v>105</v>
      </c>
      <c r="B13" s="7" t="s">
        <v>212</v>
      </c>
      <c r="C13" s="304"/>
    </row>
    <row r="14" spans="1:3" s="1" customFormat="1" ht="12" customHeight="1">
      <c r="A14" s="14" t="s">
        <v>106</v>
      </c>
      <c r="B14" s="7" t="s">
        <v>213</v>
      </c>
      <c r="C14" s="304"/>
    </row>
    <row r="15" spans="1:3" s="1" customFormat="1" ht="12" customHeight="1">
      <c r="A15" s="14" t="s">
        <v>107</v>
      </c>
      <c r="B15" s="7" t="s">
        <v>214</v>
      </c>
      <c r="C15" s="304"/>
    </row>
    <row r="16" spans="1:3" s="1" customFormat="1" ht="12" customHeight="1">
      <c r="A16" s="13" t="s">
        <v>207</v>
      </c>
      <c r="B16" s="6" t="s">
        <v>215</v>
      </c>
      <c r="C16" s="305"/>
    </row>
    <row r="17" spans="1:3" s="1" customFormat="1" ht="12" customHeight="1">
      <c r="A17" s="14" t="s">
        <v>208</v>
      </c>
      <c r="B17" s="7" t="s">
        <v>286</v>
      </c>
      <c r="C17" s="304"/>
    </row>
    <row r="18" spans="1:3" s="1" customFormat="1" ht="12" customHeight="1">
      <c r="A18" s="14" t="s">
        <v>209</v>
      </c>
      <c r="B18" s="7" t="s">
        <v>216</v>
      </c>
      <c r="C18" s="304"/>
    </row>
    <row r="19" spans="1:3" s="1" customFormat="1" ht="12" customHeight="1" thickBot="1">
      <c r="A19" s="15" t="s">
        <v>210</v>
      </c>
      <c r="B19" s="8" t="s">
        <v>217</v>
      </c>
      <c r="C19" s="306">
        <v>10026</v>
      </c>
    </row>
    <row r="20" spans="1:3" s="1" customFormat="1" ht="12" customHeight="1" thickBot="1">
      <c r="A20" s="21" t="s">
        <v>218</v>
      </c>
      <c r="B20" s="22" t="s">
        <v>287</v>
      </c>
      <c r="C20" s="307"/>
    </row>
    <row r="21" spans="1:3" s="1" customFormat="1" ht="12" customHeight="1" thickBot="1">
      <c r="A21" s="21" t="s">
        <v>36</v>
      </c>
      <c r="B21" s="22" t="s">
        <v>220</v>
      </c>
      <c r="C21" s="302">
        <f>+C22+C23+C24+C25+C26+C27+C28+C29</f>
        <v>0</v>
      </c>
    </row>
    <row r="22" spans="1:3" s="1" customFormat="1" ht="12" customHeight="1">
      <c r="A22" s="16" t="s">
        <v>108</v>
      </c>
      <c r="B22" s="9" t="s">
        <v>226</v>
      </c>
      <c r="C22" s="308"/>
    </row>
    <row r="23" spans="1:3" s="1" customFormat="1" ht="12" customHeight="1">
      <c r="A23" s="14" t="s">
        <v>109</v>
      </c>
      <c r="B23" s="7" t="s">
        <v>227</v>
      </c>
      <c r="C23" s="304"/>
    </row>
    <row r="24" spans="1:3" s="1" customFormat="1" ht="12" customHeight="1">
      <c r="A24" s="14" t="s">
        <v>110</v>
      </c>
      <c r="B24" s="7" t="s">
        <v>228</v>
      </c>
      <c r="C24" s="304"/>
    </row>
    <row r="25" spans="1:3" s="1" customFormat="1" ht="12" customHeight="1">
      <c r="A25" s="17" t="s">
        <v>221</v>
      </c>
      <c r="B25" s="7" t="s">
        <v>113</v>
      </c>
      <c r="C25" s="309"/>
    </row>
    <row r="26" spans="1:3" s="1" customFormat="1" ht="12" customHeight="1">
      <c r="A26" s="17" t="s">
        <v>222</v>
      </c>
      <c r="B26" s="7" t="s">
        <v>229</v>
      </c>
      <c r="C26" s="309"/>
    </row>
    <row r="27" spans="1:3" s="1" customFormat="1" ht="12" customHeight="1">
      <c r="A27" s="14" t="s">
        <v>223</v>
      </c>
      <c r="B27" s="7" t="s">
        <v>230</v>
      </c>
      <c r="C27" s="304"/>
    </row>
    <row r="28" spans="1:3" s="1" customFormat="1" ht="12" customHeight="1">
      <c r="A28" s="14" t="s">
        <v>224</v>
      </c>
      <c r="B28" s="7" t="s">
        <v>288</v>
      </c>
      <c r="C28" s="310"/>
    </row>
    <row r="29" spans="1:3" s="1" customFormat="1" ht="12" customHeight="1" thickBot="1">
      <c r="A29" s="14" t="s">
        <v>225</v>
      </c>
      <c r="B29" s="12" t="s">
        <v>231</v>
      </c>
      <c r="C29" s="310"/>
    </row>
    <row r="30" spans="1:3" s="1" customFormat="1" ht="12" customHeight="1" thickBot="1">
      <c r="A30" s="272" t="s">
        <v>37</v>
      </c>
      <c r="B30" s="22" t="s">
        <v>425</v>
      </c>
      <c r="C30" s="241">
        <f>+C31+C37</f>
        <v>0</v>
      </c>
    </row>
    <row r="31" spans="1:3" s="1" customFormat="1" ht="12" customHeight="1">
      <c r="A31" s="273" t="s">
        <v>111</v>
      </c>
      <c r="B31" s="402" t="s">
        <v>426</v>
      </c>
      <c r="C31" s="270">
        <f>+C32+C33+C34+C35+C36</f>
        <v>0</v>
      </c>
    </row>
    <row r="32" spans="1:3" s="1" customFormat="1" ht="12" customHeight="1">
      <c r="A32" s="274" t="s">
        <v>114</v>
      </c>
      <c r="B32" s="280" t="s">
        <v>289</v>
      </c>
      <c r="C32" s="246"/>
    </row>
    <row r="33" spans="1:3" s="1" customFormat="1" ht="12" customHeight="1">
      <c r="A33" s="274" t="s">
        <v>115</v>
      </c>
      <c r="B33" s="280" t="s">
        <v>290</v>
      </c>
      <c r="C33" s="246"/>
    </row>
    <row r="34" spans="1:3" s="1" customFormat="1" ht="12" customHeight="1">
      <c r="A34" s="274" t="s">
        <v>116</v>
      </c>
      <c r="B34" s="280" t="s">
        <v>291</v>
      </c>
      <c r="C34" s="246"/>
    </row>
    <row r="35" spans="1:3" s="1" customFormat="1" ht="12" customHeight="1">
      <c r="A35" s="274" t="s">
        <v>117</v>
      </c>
      <c r="B35" s="280" t="s">
        <v>292</v>
      </c>
      <c r="C35" s="246"/>
    </row>
    <row r="36" spans="1:3" s="1" customFormat="1" ht="12" customHeight="1">
      <c r="A36" s="274" t="s">
        <v>232</v>
      </c>
      <c r="B36" s="280" t="s">
        <v>427</v>
      </c>
      <c r="C36" s="246"/>
    </row>
    <row r="37" spans="1:3" s="1" customFormat="1" ht="12" customHeight="1">
      <c r="A37" s="274" t="s">
        <v>112</v>
      </c>
      <c r="B37" s="281" t="s">
        <v>428</v>
      </c>
      <c r="C37" s="269">
        <f>+C38+C39+C40+C41+C42</f>
        <v>0</v>
      </c>
    </row>
    <row r="38" spans="1:3" s="1" customFormat="1" ht="12" customHeight="1">
      <c r="A38" s="274" t="s">
        <v>120</v>
      </c>
      <c r="B38" s="280" t="s">
        <v>289</v>
      </c>
      <c r="C38" s="246"/>
    </row>
    <row r="39" spans="1:3" s="1" customFormat="1" ht="12" customHeight="1">
      <c r="A39" s="274" t="s">
        <v>121</v>
      </c>
      <c r="B39" s="280" t="s">
        <v>290</v>
      </c>
      <c r="C39" s="246"/>
    </row>
    <row r="40" spans="1:3" s="1" customFormat="1" ht="12" customHeight="1">
      <c r="A40" s="274" t="s">
        <v>122</v>
      </c>
      <c r="B40" s="280" t="s">
        <v>291</v>
      </c>
      <c r="C40" s="246"/>
    </row>
    <row r="41" spans="1:3" s="1" customFormat="1" ht="12" customHeight="1">
      <c r="A41" s="274" t="s">
        <v>123</v>
      </c>
      <c r="B41" s="282" t="s">
        <v>292</v>
      </c>
      <c r="C41" s="246"/>
    </row>
    <row r="42" spans="1:3" s="1" customFormat="1" ht="12" customHeight="1" thickBot="1">
      <c r="A42" s="275" t="s">
        <v>233</v>
      </c>
      <c r="B42" s="283" t="s">
        <v>429</v>
      </c>
      <c r="C42" s="247"/>
    </row>
    <row r="43" spans="1:3" s="1" customFormat="1" ht="12" customHeight="1" thickBot="1">
      <c r="A43" s="21" t="s">
        <v>234</v>
      </c>
      <c r="B43" s="403" t="s">
        <v>293</v>
      </c>
      <c r="C43" s="241">
        <f>+C44+C45</f>
        <v>300</v>
      </c>
    </row>
    <row r="44" spans="1:3" s="1" customFormat="1" ht="12" customHeight="1">
      <c r="A44" s="16" t="s">
        <v>118</v>
      </c>
      <c r="B44" s="293" t="s">
        <v>294</v>
      </c>
      <c r="C44" s="244"/>
    </row>
    <row r="45" spans="1:3" s="1" customFormat="1" ht="12" customHeight="1" thickBot="1">
      <c r="A45" s="13" t="s">
        <v>119</v>
      </c>
      <c r="B45" s="288" t="s">
        <v>298</v>
      </c>
      <c r="C45" s="243">
        <v>300</v>
      </c>
    </row>
    <row r="46" spans="1:3" s="1" customFormat="1" ht="12" customHeight="1" thickBot="1">
      <c r="A46" s="21" t="s">
        <v>39</v>
      </c>
      <c r="B46" s="403" t="s">
        <v>297</v>
      </c>
      <c r="C46" s="241">
        <f>+C47+C48+C49</f>
        <v>0</v>
      </c>
    </row>
    <row r="47" spans="1:3" s="1" customFormat="1" ht="12" customHeight="1">
      <c r="A47" s="16" t="s">
        <v>237</v>
      </c>
      <c r="B47" s="293" t="s">
        <v>235</v>
      </c>
      <c r="C47" s="271"/>
    </row>
    <row r="48" spans="1:3" s="1" customFormat="1" ht="12" customHeight="1">
      <c r="A48" s="14" t="s">
        <v>238</v>
      </c>
      <c r="B48" s="280" t="s">
        <v>236</v>
      </c>
      <c r="C48" s="310"/>
    </row>
    <row r="49" spans="1:3" s="1" customFormat="1" ht="12" customHeight="1" thickBot="1">
      <c r="A49" s="13" t="s">
        <v>355</v>
      </c>
      <c r="B49" s="288" t="s">
        <v>295</v>
      </c>
      <c r="C49" s="248"/>
    </row>
    <row r="50" spans="1:5" s="1" customFormat="1" ht="17.25" customHeight="1" thickBot="1">
      <c r="A50" s="21" t="s">
        <v>239</v>
      </c>
      <c r="B50" s="404" t="s">
        <v>296</v>
      </c>
      <c r="C50" s="311"/>
      <c r="E50" s="47"/>
    </row>
    <row r="51" spans="1:3" s="1" customFormat="1" ht="12" customHeight="1" thickBot="1">
      <c r="A51" s="21" t="s">
        <v>41</v>
      </c>
      <c r="B51" s="24" t="s">
        <v>240</v>
      </c>
      <c r="C51" s="312">
        <f>+C6+C11+C20+C21+C30+C43+C46+C50</f>
        <v>10326</v>
      </c>
    </row>
    <row r="52" spans="1:3" s="1" customFormat="1" ht="12" customHeight="1" thickBot="1">
      <c r="A52" s="284" t="s">
        <v>42</v>
      </c>
      <c r="B52" s="279" t="s">
        <v>299</v>
      </c>
      <c r="C52" s="313">
        <f>+C53+C59</f>
        <v>0</v>
      </c>
    </row>
    <row r="53" spans="1:3" s="1" customFormat="1" ht="12" customHeight="1">
      <c r="A53" s="405" t="s">
        <v>175</v>
      </c>
      <c r="B53" s="402" t="s">
        <v>300</v>
      </c>
      <c r="C53" s="314">
        <f>+C54+C55+C56+C57+C58</f>
        <v>0</v>
      </c>
    </row>
    <row r="54" spans="1:3" s="1" customFormat="1" ht="12" customHeight="1">
      <c r="A54" s="285" t="s">
        <v>315</v>
      </c>
      <c r="B54" s="280" t="s">
        <v>301</v>
      </c>
      <c r="C54" s="310"/>
    </row>
    <row r="55" spans="1:3" s="1" customFormat="1" ht="12" customHeight="1">
      <c r="A55" s="285" t="s">
        <v>316</v>
      </c>
      <c r="B55" s="280" t="s">
        <v>302</v>
      </c>
      <c r="C55" s="310"/>
    </row>
    <row r="56" spans="1:3" s="1" customFormat="1" ht="12" customHeight="1">
      <c r="A56" s="285" t="s">
        <v>317</v>
      </c>
      <c r="B56" s="280" t="s">
        <v>303</v>
      </c>
      <c r="C56" s="310"/>
    </row>
    <row r="57" spans="1:3" s="1" customFormat="1" ht="12" customHeight="1">
      <c r="A57" s="285" t="s">
        <v>318</v>
      </c>
      <c r="B57" s="280" t="s">
        <v>304</v>
      </c>
      <c r="C57" s="310"/>
    </row>
    <row r="58" spans="1:3" s="1" customFormat="1" ht="12" customHeight="1">
      <c r="A58" s="285" t="s">
        <v>319</v>
      </c>
      <c r="B58" s="280" t="s">
        <v>305</v>
      </c>
      <c r="C58" s="310"/>
    </row>
    <row r="59" spans="1:3" s="1" customFormat="1" ht="12" customHeight="1">
      <c r="A59" s="286" t="s">
        <v>176</v>
      </c>
      <c r="B59" s="281" t="s">
        <v>306</v>
      </c>
      <c r="C59" s="315">
        <f>+C60+C61+C62+C63+C64</f>
        <v>0</v>
      </c>
    </row>
    <row r="60" spans="1:3" s="1" customFormat="1" ht="12" customHeight="1">
      <c r="A60" s="285" t="s">
        <v>320</v>
      </c>
      <c r="B60" s="280" t="s">
        <v>307</v>
      </c>
      <c r="C60" s="310"/>
    </row>
    <row r="61" spans="1:3" s="1" customFormat="1" ht="12" customHeight="1">
      <c r="A61" s="285" t="s">
        <v>321</v>
      </c>
      <c r="B61" s="280" t="s">
        <v>308</v>
      </c>
      <c r="C61" s="310"/>
    </row>
    <row r="62" spans="1:3" s="1" customFormat="1" ht="12" customHeight="1">
      <c r="A62" s="285" t="s">
        <v>322</v>
      </c>
      <c r="B62" s="280" t="s">
        <v>309</v>
      </c>
      <c r="C62" s="310"/>
    </row>
    <row r="63" spans="1:3" s="1" customFormat="1" ht="12" customHeight="1">
      <c r="A63" s="285" t="s">
        <v>323</v>
      </c>
      <c r="B63" s="280" t="s">
        <v>310</v>
      </c>
      <c r="C63" s="310"/>
    </row>
    <row r="64" spans="1:3" s="1" customFormat="1" ht="12" customHeight="1" thickBot="1">
      <c r="A64" s="287" t="s">
        <v>324</v>
      </c>
      <c r="B64" s="288" t="s">
        <v>311</v>
      </c>
      <c r="C64" s="316"/>
    </row>
    <row r="65" spans="1:3" s="1" customFormat="1" ht="12" customHeight="1" thickBot="1">
      <c r="A65" s="289" t="s">
        <v>43</v>
      </c>
      <c r="B65" s="406" t="s">
        <v>312</v>
      </c>
      <c r="C65" s="313">
        <f>+C51+C52</f>
        <v>10326</v>
      </c>
    </row>
    <row r="66" spans="1:3" s="1" customFormat="1" ht="13.5" customHeight="1" thickBot="1">
      <c r="A66" s="290" t="s">
        <v>44</v>
      </c>
      <c r="B66" s="407" t="s">
        <v>313</v>
      </c>
      <c r="C66" s="324"/>
    </row>
    <row r="67" spans="1:3" s="1" customFormat="1" ht="12" customHeight="1" thickBot="1">
      <c r="A67" s="289" t="s">
        <v>45</v>
      </c>
      <c r="B67" s="406" t="s">
        <v>314</v>
      </c>
      <c r="C67" s="325">
        <f>+C65+C66</f>
        <v>10326</v>
      </c>
    </row>
    <row r="68" spans="1:3" s="1" customFormat="1" ht="12.75" customHeight="1">
      <c r="A68" s="4"/>
      <c r="B68" s="5"/>
      <c r="C68" s="317"/>
    </row>
    <row r="69" spans="1:3" ht="16.5" customHeight="1">
      <c r="A69" s="737" t="s">
        <v>61</v>
      </c>
      <c r="B69" s="737"/>
      <c r="C69" s="737"/>
    </row>
    <row r="70" spans="1:3" s="330" customFormat="1" ht="16.5" customHeight="1" thickBot="1">
      <c r="A70" s="740" t="s">
        <v>180</v>
      </c>
      <c r="B70" s="740"/>
      <c r="C70" s="159" t="s">
        <v>346</v>
      </c>
    </row>
    <row r="71" spans="1:3" ht="37.5" customHeight="1" thickBot="1">
      <c r="A71" s="25" t="s">
        <v>30</v>
      </c>
      <c r="B71" s="26" t="s">
        <v>62</v>
      </c>
      <c r="C71" s="45" t="s">
        <v>325</v>
      </c>
    </row>
    <row r="72" spans="1:3" s="46" customFormat="1" ht="12" customHeight="1" thickBot="1">
      <c r="A72" s="38">
        <v>1</v>
      </c>
      <c r="B72" s="39">
        <v>2</v>
      </c>
      <c r="C72" s="300">
        <v>3</v>
      </c>
    </row>
    <row r="73" spans="1:3" ht="12" customHeight="1" thickBot="1">
      <c r="A73" s="23" t="s">
        <v>32</v>
      </c>
      <c r="B73" s="32" t="s">
        <v>241</v>
      </c>
      <c r="C73" s="301">
        <f>+C74+C75+C76+C77+C78</f>
        <v>184100</v>
      </c>
    </row>
    <row r="74" spans="1:3" ht="12" customHeight="1">
      <c r="A74" s="18" t="s">
        <v>124</v>
      </c>
      <c r="B74" s="10" t="s">
        <v>63</v>
      </c>
      <c r="C74" s="303">
        <v>101336</v>
      </c>
    </row>
    <row r="75" spans="1:3" ht="12" customHeight="1">
      <c r="A75" s="14" t="s">
        <v>125</v>
      </c>
      <c r="B75" s="7" t="s">
        <v>242</v>
      </c>
      <c r="C75" s="304">
        <v>26640</v>
      </c>
    </row>
    <row r="76" spans="1:3" ht="12" customHeight="1">
      <c r="A76" s="14" t="s">
        <v>126</v>
      </c>
      <c r="B76" s="7" t="s">
        <v>167</v>
      </c>
      <c r="C76" s="309">
        <v>56124</v>
      </c>
    </row>
    <row r="77" spans="1:3" ht="12" customHeight="1">
      <c r="A77" s="14" t="s">
        <v>127</v>
      </c>
      <c r="B77" s="11" t="s">
        <v>243</v>
      </c>
      <c r="C77" s="309"/>
    </row>
    <row r="78" spans="1:3" ht="12" customHeight="1">
      <c r="A78" s="14" t="s">
        <v>138</v>
      </c>
      <c r="B78" s="20" t="s">
        <v>244</v>
      </c>
      <c r="C78" s="309"/>
    </row>
    <row r="79" spans="1:3" ht="12" customHeight="1">
      <c r="A79" s="14" t="s">
        <v>128</v>
      </c>
      <c r="B79" s="7" t="s">
        <v>265</v>
      </c>
      <c r="C79" s="309"/>
    </row>
    <row r="80" spans="1:3" ht="12" customHeight="1">
      <c r="A80" s="14" t="s">
        <v>129</v>
      </c>
      <c r="B80" s="161" t="s">
        <v>266</v>
      </c>
      <c r="C80" s="309"/>
    </row>
    <row r="81" spans="1:3" ht="12" customHeight="1">
      <c r="A81" s="14" t="s">
        <v>139</v>
      </c>
      <c r="B81" s="161" t="s">
        <v>326</v>
      </c>
      <c r="C81" s="309"/>
    </row>
    <row r="82" spans="1:3" ht="12" customHeight="1">
      <c r="A82" s="14" t="s">
        <v>140</v>
      </c>
      <c r="B82" s="162" t="s">
        <v>267</v>
      </c>
      <c r="C82" s="309"/>
    </row>
    <row r="83" spans="1:3" ht="12" customHeight="1">
      <c r="A83" s="13" t="s">
        <v>141</v>
      </c>
      <c r="B83" s="163" t="s">
        <v>268</v>
      </c>
      <c r="C83" s="309"/>
    </row>
    <row r="84" spans="1:3" ht="12" customHeight="1">
      <c r="A84" s="14" t="s">
        <v>142</v>
      </c>
      <c r="B84" s="163" t="s">
        <v>269</v>
      </c>
      <c r="C84" s="309"/>
    </row>
    <row r="85" spans="1:3" ht="12" customHeight="1" thickBot="1">
      <c r="A85" s="19" t="s">
        <v>144</v>
      </c>
      <c r="B85" s="164" t="s">
        <v>270</v>
      </c>
      <c r="C85" s="318"/>
    </row>
    <row r="86" spans="1:3" ht="12" customHeight="1" thickBot="1">
      <c r="A86" s="21" t="s">
        <v>33</v>
      </c>
      <c r="B86" s="31" t="s">
        <v>356</v>
      </c>
      <c r="C86" s="302">
        <f>+C87+C88+C89</f>
        <v>800</v>
      </c>
    </row>
    <row r="87" spans="1:3" ht="12" customHeight="1">
      <c r="A87" s="16" t="s">
        <v>130</v>
      </c>
      <c r="B87" s="7" t="s">
        <v>327</v>
      </c>
      <c r="C87" s="308">
        <v>800</v>
      </c>
    </row>
    <row r="88" spans="1:3" ht="12" customHeight="1">
      <c r="A88" s="16" t="s">
        <v>131</v>
      </c>
      <c r="B88" s="12" t="s">
        <v>245</v>
      </c>
      <c r="C88" s="304"/>
    </row>
    <row r="89" spans="1:3" ht="12" customHeight="1">
      <c r="A89" s="16" t="s">
        <v>132</v>
      </c>
      <c r="B89" s="280" t="s">
        <v>357</v>
      </c>
      <c r="C89" s="242"/>
    </row>
    <row r="90" spans="1:3" ht="12" customHeight="1">
      <c r="A90" s="16" t="s">
        <v>133</v>
      </c>
      <c r="B90" s="280" t="s">
        <v>430</v>
      </c>
      <c r="C90" s="242"/>
    </row>
    <row r="91" spans="1:3" ht="12" customHeight="1">
      <c r="A91" s="16" t="s">
        <v>134</v>
      </c>
      <c r="B91" s="280" t="s">
        <v>358</v>
      </c>
      <c r="C91" s="242"/>
    </row>
    <row r="92" spans="1:3" ht="15.75">
      <c r="A92" s="16" t="s">
        <v>143</v>
      </c>
      <c r="B92" s="280" t="s">
        <v>359</v>
      </c>
      <c r="C92" s="242"/>
    </row>
    <row r="93" spans="1:3" ht="12" customHeight="1">
      <c r="A93" s="16" t="s">
        <v>145</v>
      </c>
      <c r="B93" s="408" t="s">
        <v>330</v>
      </c>
      <c r="C93" s="242"/>
    </row>
    <row r="94" spans="1:3" ht="12" customHeight="1">
      <c r="A94" s="16" t="s">
        <v>246</v>
      </c>
      <c r="B94" s="408" t="s">
        <v>331</v>
      </c>
      <c r="C94" s="242"/>
    </row>
    <row r="95" spans="1:3" ht="12" customHeight="1">
      <c r="A95" s="16" t="s">
        <v>247</v>
      </c>
      <c r="B95" s="408" t="s">
        <v>329</v>
      </c>
      <c r="C95" s="242"/>
    </row>
    <row r="96" spans="1:3" ht="24" customHeight="1" thickBot="1">
      <c r="A96" s="13" t="s">
        <v>248</v>
      </c>
      <c r="B96" s="409" t="s">
        <v>328</v>
      </c>
      <c r="C96" s="245"/>
    </row>
    <row r="97" spans="1:3" ht="12" customHeight="1" thickBot="1">
      <c r="A97" s="21" t="s">
        <v>34</v>
      </c>
      <c r="B97" s="150" t="s">
        <v>360</v>
      </c>
      <c r="C97" s="302">
        <f>+C98+C99</f>
        <v>0</v>
      </c>
    </row>
    <row r="98" spans="1:3" ht="12" customHeight="1">
      <c r="A98" s="16" t="s">
        <v>104</v>
      </c>
      <c r="B98" s="9" t="s">
        <v>73</v>
      </c>
      <c r="C98" s="308"/>
    </row>
    <row r="99" spans="1:3" ht="12" customHeight="1" thickBot="1">
      <c r="A99" s="17" t="s">
        <v>105</v>
      </c>
      <c r="B99" s="12" t="s">
        <v>74</v>
      </c>
      <c r="C99" s="309"/>
    </row>
    <row r="100" spans="1:3" s="278" customFormat="1" ht="12" customHeight="1" thickBot="1">
      <c r="A100" s="284" t="s">
        <v>35</v>
      </c>
      <c r="B100" s="279" t="s">
        <v>332</v>
      </c>
      <c r="C100" s="420"/>
    </row>
    <row r="101" spans="1:3" ht="12" customHeight="1" thickBot="1">
      <c r="A101" s="276" t="s">
        <v>36</v>
      </c>
      <c r="B101" s="277" t="s">
        <v>184</v>
      </c>
      <c r="C101" s="301">
        <f>+C73+C86+C97+C100</f>
        <v>184900</v>
      </c>
    </row>
    <row r="102" spans="1:3" ht="12" customHeight="1" thickBot="1">
      <c r="A102" s="284" t="s">
        <v>37</v>
      </c>
      <c r="B102" s="279" t="s">
        <v>431</v>
      </c>
      <c r="C102" s="302">
        <f>+C103+C111</f>
        <v>0</v>
      </c>
    </row>
    <row r="103" spans="1:3" ht="12" customHeight="1" thickBot="1">
      <c r="A103" s="291" t="s">
        <v>111</v>
      </c>
      <c r="B103" s="410" t="s">
        <v>438</v>
      </c>
      <c r="C103" s="302">
        <f>+C104+C105+C106+C107+C108+C109+C110</f>
        <v>0</v>
      </c>
    </row>
    <row r="104" spans="1:3" ht="12" customHeight="1">
      <c r="A104" s="292" t="s">
        <v>114</v>
      </c>
      <c r="B104" s="293" t="s">
        <v>333</v>
      </c>
      <c r="C104" s="326"/>
    </row>
    <row r="105" spans="1:3" ht="12" customHeight="1">
      <c r="A105" s="285" t="s">
        <v>115</v>
      </c>
      <c r="B105" s="280" t="s">
        <v>334</v>
      </c>
      <c r="C105" s="327"/>
    </row>
    <row r="106" spans="1:3" ht="12" customHeight="1">
      <c r="A106" s="285" t="s">
        <v>116</v>
      </c>
      <c r="B106" s="280" t="s">
        <v>335</v>
      </c>
      <c r="C106" s="327"/>
    </row>
    <row r="107" spans="1:3" ht="12" customHeight="1">
      <c r="A107" s="285" t="s">
        <v>117</v>
      </c>
      <c r="B107" s="280" t="s">
        <v>336</v>
      </c>
      <c r="C107" s="327"/>
    </row>
    <row r="108" spans="1:3" ht="12" customHeight="1">
      <c r="A108" s="285" t="s">
        <v>232</v>
      </c>
      <c r="B108" s="280" t="s">
        <v>337</v>
      </c>
      <c r="C108" s="327"/>
    </row>
    <row r="109" spans="1:3" ht="12" customHeight="1">
      <c r="A109" s="285" t="s">
        <v>249</v>
      </c>
      <c r="B109" s="280" t="s">
        <v>338</v>
      </c>
      <c r="C109" s="327"/>
    </row>
    <row r="110" spans="1:3" ht="12" customHeight="1" thickBot="1">
      <c r="A110" s="294" t="s">
        <v>250</v>
      </c>
      <c r="B110" s="295" t="s">
        <v>339</v>
      </c>
      <c r="C110" s="328"/>
    </row>
    <row r="111" spans="1:3" ht="12" customHeight="1" thickBot="1">
      <c r="A111" s="291" t="s">
        <v>112</v>
      </c>
      <c r="B111" s="410" t="s">
        <v>439</v>
      </c>
      <c r="C111" s="302">
        <f>+C112+C113+C114+C115+C116+C117+C118+C119</f>
        <v>0</v>
      </c>
    </row>
    <row r="112" spans="1:3" ht="12" customHeight="1">
      <c r="A112" s="292" t="s">
        <v>120</v>
      </c>
      <c r="B112" s="293" t="s">
        <v>333</v>
      </c>
      <c r="C112" s="326"/>
    </row>
    <row r="113" spans="1:3" ht="12" customHeight="1">
      <c r="A113" s="285" t="s">
        <v>121</v>
      </c>
      <c r="B113" s="280" t="s">
        <v>340</v>
      </c>
      <c r="C113" s="327"/>
    </row>
    <row r="114" spans="1:3" ht="12" customHeight="1">
      <c r="A114" s="285" t="s">
        <v>122</v>
      </c>
      <c r="B114" s="280" t="s">
        <v>335</v>
      </c>
      <c r="C114" s="327"/>
    </row>
    <row r="115" spans="1:3" ht="12" customHeight="1">
      <c r="A115" s="285" t="s">
        <v>123</v>
      </c>
      <c r="B115" s="280" t="s">
        <v>336</v>
      </c>
      <c r="C115" s="327"/>
    </row>
    <row r="116" spans="1:3" ht="12" customHeight="1">
      <c r="A116" s="285" t="s">
        <v>233</v>
      </c>
      <c r="B116" s="280" t="s">
        <v>337</v>
      </c>
      <c r="C116" s="327"/>
    </row>
    <row r="117" spans="1:3" ht="12" customHeight="1">
      <c r="A117" s="285" t="s">
        <v>251</v>
      </c>
      <c r="B117" s="280" t="s">
        <v>341</v>
      </c>
      <c r="C117" s="327"/>
    </row>
    <row r="118" spans="1:3" ht="12" customHeight="1">
      <c r="A118" s="285" t="s">
        <v>252</v>
      </c>
      <c r="B118" s="280" t="s">
        <v>339</v>
      </c>
      <c r="C118" s="327"/>
    </row>
    <row r="119" spans="1:3" ht="12" customHeight="1" thickBot="1">
      <c r="A119" s="294" t="s">
        <v>253</v>
      </c>
      <c r="B119" s="295" t="s">
        <v>434</v>
      </c>
      <c r="C119" s="328"/>
    </row>
    <row r="120" spans="1:3" ht="12" customHeight="1" thickBot="1">
      <c r="A120" s="284" t="s">
        <v>38</v>
      </c>
      <c r="B120" s="406" t="s">
        <v>342</v>
      </c>
      <c r="C120" s="319">
        <f>+C101+C102</f>
        <v>184900</v>
      </c>
    </row>
    <row r="121" spans="1:9" ht="15" customHeight="1" thickBot="1">
      <c r="A121" s="284" t="s">
        <v>39</v>
      </c>
      <c r="B121" s="406" t="s">
        <v>343</v>
      </c>
      <c r="C121" s="320"/>
      <c r="F121" s="47"/>
      <c r="G121" s="151"/>
      <c r="H121" s="151"/>
      <c r="I121" s="151"/>
    </row>
    <row r="122" spans="1:3" s="1" customFormat="1" ht="12.75" customHeight="1" thickBot="1">
      <c r="A122" s="296" t="s">
        <v>40</v>
      </c>
      <c r="B122" s="407" t="s">
        <v>344</v>
      </c>
      <c r="C122" s="313">
        <f>+C120+C121</f>
        <v>184900</v>
      </c>
    </row>
    <row r="123" spans="1:3" ht="7.5" customHeight="1">
      <c r="A123" s="411"/>
      <c r="B123" s="411"/>
      <c r="C123" s="412"/>
    </row>
    <row r="124" spans="1:3" ht="15.75">
      <c r="A124" s="741" t="s">
        <v>187</v>
      </c>
      <c r="B124" s="741"/>
      <c r="C124" s="741"/>
    </row>
    <row r="125" spans="1:3" ht="15" customHeight="1" thickBot="1">
      <c r="A125" s="739" t="s">
        <v>181</v>
      </c>
      <c r="B125" s="739"/>
      <c r="C125" s="323" t="s">
        <v>346</v>
      </c>
    </row>
    <row r="126" spans="1:4" ht="13.5" customHeight="1" thickBot="1">
      <c r="A126" s="21">
        <v>1</v>
      </c>
      <c r="B126" s="31" t="s">
        <v>260</v>
      </c>
      <c r="C126" s="321">
        <f>+C51-C101</f>
        <v>-174574</v>
      </c>
      <c r="D126" s="153"/>
    </row>
    <row r="127" spans="1:3" ht="7.5" customHeight="1">
      <c r="A127" s="411"/>
      <c r="B127" s="411"/>
      <c r="C127" s="412"/>
    </row>
  </sheetData>
  <sheetProtection sheet="1" objects="1" scenarios="1"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Önkormányzat
2013. ÉVI KÖLTSÉGVETÉS
ÁLLAMI (ÁLLAMIGAZGATÁSI) FELADATOK MÉRLEGE&amp;10
&amp;R&amp;"Times New Roman CE,Félkövér dőlt"&amp;11 1.4. melléklet a ........./2013. (.......) önkormányzati rendelethez</oddHeader>
  </headerFooter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6"/>
  <dimension ref="A1:F32"/>
  <sheetViews>
    <sheetView zoomScaleSheetLayoutView="100" workbookViewId="0" topLeftCell="A1">
      <selection activeCell="C12" sqref="C12"/>
    </sheetView>
  </sheetViews>
  <sheetFormatPr defaultColWidth="9.00390625" defaultRowHeight="12.75"/>
  <cols>
    <col min="1" max="1" width="6.875" style="61" customWidth="1"/>
    <col min="2" max="2" width="55.125" style="205" customWidth="1"/>
    <col min="3" max="3" width="16.375" style="61" customWidth="1"/>
    <col min="4" max="4" width="55.125" style="61" customWidth="1"/>
    <col min="5" max="5" width="16.375" style="61" customWidth="1"/>
    <col min="6" max="6" width="4.875" style="61" customWidth="1"/>
    <col min="7" max="16384" width="9.375" style="61" customWidth="1"/>
  </cols>
  <sheetData>
    <row r="1" spans="2:6" ht="39.75" customHeight="1">
      <c r="B1" s="342" t="s">
        <v>188</v>
      </c>
      <c r="C1" s="343"/>
      <c r="D1" s="343"/>
      <c r="E1" s="343"/>
      <c r="F1" s="744" t="s">
        <v>390</v>
      </c>
    </row>
    <row r="2" spans="5:6" ht="14.25" thickBot="1">
      <c r="E2" s="344" t="s">
        <v>75</v>
      </c>
      <c r="F2" s="744"/>
    </row>
    <row r="3" spans="1:6" ht="18" customHeight="1" thickBot="1">
      <c r="A3" s="742" t="s">
        <v>84</v>
      </c>
      <c r="B3" s="345" t="s">
        <v>68</v>
      </c>
      <c r="C3" s="346"/>
      <c r="D3" s="345" t="s">
        <v>72</v>
      </c>
      <c r="E3" s="347"/>
      <c r="F3" s="744"/>
    </row>
    <row r="4" spans="1:6" s="348" customFormat="1" ht="35.25" customHeight="1" thickBot="1">
      <c r="A4" s="743"/>
      <c r="B4" s="206" t="s">
        <v>76</v>
      </c>
      <c r="C4" s="207" t="s">
        <v>325</v>
      </c>
      <c r="D4" s="206" t="s">
        <v>76</v>
      </c>
      <c r="E4" s="57" t="s">
        <v>325</v>
      </c>
      <c r="F4" s="744"/>
    </row>
    <row r="5" spans="1:6" s="353" customFormat="1" ht="12" customHeight="1" thickBot="1">
      <c r="A5" s="349">
        <v>1</v>
      </c>
      <c r="B5" s="350">
        <v>2</v>
      </c>
      <c r="C5" s="351" t="s">
        <v>34</v>
      </c>
      <c r="D5" s="350" t="s">
        <v>35</v>
      </c>
      <c r="E5" s="352" t="s">
        <v>36</v>
      </c>
      <c r="F5" s="744"/>
    </row>
    <row r="6" spans="1:6" ht="12.75" customHeight="1">
      <c r="A6" s="354" t="s">
        <v>32</v>
      </c>
      <c r="B6" s="355" t="s">
        <v>219</v>
      </c>
      <c r="C6" s="331">
        <v>287166</v>
      </c>
      <c r="D6" s="355" t="s">
        <v>77</v>
      </c>
      <c r="E6" s="337">
        <v>566294</v>
      </c>
      <c r="F6" s="744"/>
    </row>
    <row r="7" spans="1:6" ht="12.75" customHeight="1">
      <c r="A7" s="356" t="s">
        <v>33</v>
      </c>
      <c r="B7" s="357" t="s">
        <v>69</v>
      </c>
      <c r="C7" s="332">
        <v>230352</v>
      </c>
      <c r="D7" s="357" t="s">
        <v>242</v>
      </c>
      <c r="E7" s="338">
        <v>116478</v>
      </c>
      <c r="F7" s="744"/>
    </row>
    <row r="8" spans="1:6" ht="12.75" customHeight="1">
      <c r="A8" s="356" t="s">
        <v>34</v>
      </c>
      <c r="B8" s="357" t="s">
        <v>71</v>
      </c>
      <c r="C8" s="332">
        <v>64000</v>
      </c>
      <c r="D8" s="357" t="s">
        <v>375</v>
      </c>
      <c r="E8" s="338">
        <v>578498</v>
      </c>
      <c r="F8" s="744"/>
    </row>
    <row r="9" spans="1:6" ht="12.75" customHeight="1">
      <c r="A9" s="356" t="s">
        <v>35</v>
      </c>
      <c r="B9" s="358" t="s">
        <v>362</v>
      </c>
      <c r="C9" s="332">
        <v>837468</v>
      </c>
      <c r="D9" s="357" t="s">
        <v>243</v>
      </c>
      <c r="E9" s="338"/>
      <c r="F9" s="744"/>
    </row>
    <row r="10" spans="1:6" ht="12.75" customHeight="1">
      <c r="A10" s="356" t="s">
        <v>36</v>
      </c>
      <c r="B10" s="357" t="s">
        <v>363</v>
      </c>
      <c r="C10" s="332">
        <v>391724</v>
      </c>
      <c r="D10" s="357" t="s">
        <v>244</v>
      </c>
      <c r="E10" s="338">
        <v>525879</v>
      </c>
      <c r="F10" s="744"/>
    </row>
    <row r="11" spans="1:6" ht="12.75" customHeight="1">
      <c r="A11" s="356" t="s">
        <v>37</v>
      </c>
      <c r="B11" s="357" t="s">
        <v>397</v>
      </c>
      <c r="C11" s="333">
        <v>80745</v>
      </c>
      <c r="D11" s="357" t="s">
        <v>64</v>
      </c>
      <c r="E11" s="338">
        <v>24161</v>
      </c>
      <c r="F11" s="744"/>
    </row>
    <row r="12" spans="1:6" ht="12.75" customHeight="1">
      <c r="A12" s="356" t="s">
        <v>38</v>
      </c>
      <c r="B12" s="357" t="s">
        <v>364</v>
      </c>
      <c r="C12" s="332">
        <v>600</v>
      </c>
      <c r="D12" s="357" t="s">
        <v>25</v>
      </c>
      <c r="E12" s="338"/>
      <c r="F12" s="744"/>
    </row>
    <row r="13" spans="1:6" ht="12.75" customHeight="1">
      <c r="A13" s="356" t="s">
        <v>39</v>
      </c>
      <c r="B13" s="357" t="s">
        <v>365</v>
      </c>
      <c r="C13" s="332"/>
      <c r="D13" s="52"/>
      <c r="E13" s="338"/>
      <c r="F13" s="744"/>
    </row>
    <row r="14" spans="1:6" ht="12.75" customHeight="1">
      <c r="A14" s="356" t="s">
        <v>40</v>
      </c>
      <c r="B14" s="359" t="s">
        <v>366</v>
      </c>
      <c r="C14" s="333"/>
      <c r="D14" s="52"/>
      <c r="E14" s="338"/>
      <c r="F14" s="744"/>
    </row>
    <row r="15" spans="1:6" ht="12.75" customHeight="1">
      <c r="A15" s="356" t="s">
        <v>41</v>
      </c>
      <c r="B15" s="52"/>
      <c r="C15" s="332"/>
      <c r="D15" s="52"/>
      <c r="E15" s="338"/>
      <c r="F15" s="744"/>
    </row>
    <row r="16" spans="1:6" ht="12.75" customHeight="1">
      <c r="A16" s="356" t="s">
        <v>42</v>
      </c>
      <c r="B16" s="52"/>
      <c r="C16" s="332"/>
      <c r="D16" s="52"/>
      <c r="E16" s="338"/>
      <c r="F16" s="744"/>
    </row>
    <row r="17" spans="1:6" ht="12.75" customHeight="1" thickBot="1">
      <c r="A17" s="356" t="s">
        <v>43</v>
      </c>
      <c r="B17" s="65"/>
      <c r="C17" s="334"/>
      <c r="D17" s="52"/>
      <c r="E17" s="339"/>
      <c r="F17" s="744"/>
    </row>
    <row r="18" spans="1:6" ht="15.75" customHeight="1" thickBot="1">
      <c r="A18" s="360" t="s">
        <v>44</v>
      </c>
      <c r="B18" s="152" t="s">
        <v>389</v>
      </c>
      <c r="C18" s="335">
        <f>+C6+C7+C8+C9+C10+C12+C13+C14+C15+C16+C17</f>
        <v>1811310</v>
      </c>
      <c r="D18" s="152" t="s">
        <v>388</v>
      </c>
      <c r="E18" s="340">
        <f>SUM(E6:E17)</f>
        <v>1811310</v>
      </c>
      <c r="F18" s="744"/>
    </row>
    <row r="19" spans="1:6" ht="12.75" customHeight="1">
      <c r="A19" s="361" t="s">
        <v>45</v>
      </c>
      <c r="B19" s="362" t="s">
        <v>367</v>
      </c>
      <c r="C19" s="363">
        <f>+C20+C21+C22+C23</f>
        <v>0</v>
      </c>
      <c r="D19" s="364" t="s">
        <v>254</v>
      </c>
      <c r="E19" s="341"/>
      <c r="F19" s="744"/>
    </row>
    <row r="20" spans="1:6" ht="12.75" customHeight="1">
      <c r="A20" s="365" t="s">
        <v>46</v>
      </c>
      <c r="B20" s="364" t="s">
        <v>301</v>
      </c>
      <c r="C20" s="103"/>
      <c r="D20" s="364" t="s">
        <v>255</v>
      </c>
      <c r="E20" s="104"/>
      <c r="F20" s="744"/>
    </row>
    <row r="21" spans="1:6" ht="12.75" customHeight="1">
      <c r="A21" s="365" t="s">
        <v>47</v>
      </c>
      <c r="B21" s="364" t="s">
        <v>302</v>
      </c>
      <c r="C21" s="103"/>
      <c r="D21" s="364" t="s">
        <v>185</v>
      </c>
      <c r="E21" s="104">
        <v>371096</v>
      </c>
      <c r="F21" s="744"/>
    </row>
    <row r="22" spans="1:6" ht="12.75" customHeight="1">
      <c r="A22" s="365" t="s">
        <v>48</v>
      </c>
      <c r="B22" s="364" t="s">
        <v>368</v>
      </c>
      <c r="C22" s="103"/>
      <c r="D22" s="364" t="s">
        <v>186</v>
      </c>
      <c r="E22" s="104"/>
      <c r="F22" s="744"/>
    </row>
    <row r="23" spans="1:6" ht="12.75" customHeight="1">
      <c r="A23" s="365" t="s">
        <v>49</v>
      </c>
      <c r="B23" s="364" t="s">
        <v>369</v>
      </c>
      <c r="C23" s="103"/>
      <c r="D23" s="362" t="s">
        <v>376</v>
      </c>
      <c r="E23" s="104"/>
      <c r="F23" s="744"/>
    </row>
    <row r="24" spans="1:6" ht="12.75" customHeight="1">
      <c r="A24" s="365" t="s">
        <v>50</v>
      </c>
      <c r="B24" s="364" t="s">
        <v>370</v>
      </c>
      <c r="C24" s="366">
        <f>+C25+C26</f>
        <v>371096</v>
      </c>
      <c r="D24" s="364" t="s">
        <v>256</v>
      </c>
      <c r="E24" s="104"/>
      <c r="F24" s="744"/>
    </row>
    <row r="25" spans="1:6" ht="12.75" customHeight="1">
      <c r="A25" s="361" t="s">
        <v>51</v>
      </c>
      <c r="B25" s="362" t="s">
        <v>371</v>
      </c>
      <c r="C25" s="336">
        <v>371096</v>
      </c>
      <c r="D25" s="355" t="s">
        <v>257</v>
      </c>
      <c r="E25" s="341"/>
      <c r="F25" s="744"/>
    </row>
    <row r="26" spans="1:6" ht="12.75" customHeight="1" thickBot="1">
      <c r="A26" s="365" t="s">
        <v>52</v>
      </c>
      <c r="B26" s="364" t="s">
        <v>311</v>
      </c>
      <c r="C26" s="103"/>
      <c r="D26" s="52"/>
      <c r="E26" s="104"/>
      <c r="F26" s="744"/>
    </row>
    <row r="27" spans="1:6" ht="15.75" customHeight="1" thickBot="1">
      <c r="A27" s="360" t="s">
        <v>53</v>
      </c>
      <c r="B27" s="152" t="s">
        <v>386</v>
      </c>
      <c r="C27" s="335">
        <f>+C19+C24</f>
        <v>371096</v>
      </c>
      <c r="D27" s="152" t="s">
        <v>387</v>
      </c>
      <c r="E27" s="340">
        <f>SUM(E19:E26)</f>
        <v>371096</v>
      </c>
      <c r="F27" s="744"/>
    </row>
    <row r="28" spans="1:6" ht="18" customHeight="1" thickBot="1">
      <c r="A28" s="360" t="s">
        <v>54</v>
      </c>
      <c r="B28" s="367" t="s">
        <v>374</v>
      </c>
      <c r="C28" s="335">
        <f>+C18+C27</f>
        <v>2182406</v>
      </c>
      <c r="D28" s="367" t="s">
        <v>377</v>
      </c>
      <c r="E28" s="340">
        <f>+E18+E27</f>
        <v>2182406</v>
      </c>
      <c r="F28" s="744"/>
    </row>
    <row r="29" spans="1:6" ht="18" customHeight="1" thickBot="1">
      <c r="A29" s="360" t="s">
        <v>55</v>
      </c>
      <c r="B29" s="152" t="s">
        <v>372</v>
      </c>
      <c r="C29" s="371"/>
      <c r="D29" s="152" t="s">
        <v>378</v>
      </c>
      <c r="E29" s="370"/>
      <c r="F29" s="744"/>
    </row>
    <row r="30" spans="1:6" ht="13.5" thickBot="1">
      <c r="A30" s="360" t="s">
        <v>56</v>
      </c>
      <c r="B30" s="368" t="s">
        <v>373</v>
      </c>
      <c r="C30" s="369">
        <f>+C28+C29</f>
        <v>2182406</v>
      </c>
      <c r="D30" s="368" t="s">
        <v>379</v>
      </c>
      <c r="E30" s="369">
        <f>+E28+E29</f>
        <v>2182406</v>
      </c>
      <c r="F30" s="744"/>
    </row>
    <row r="31" spans="1:6" ht="13.5" thickBot="1">
      <c r="A31" s="360" t="s">
        <v>57</v>
      </c>
      <c r="B31" s="368" t="s">
        <v>200</v>
      </c>
      <c r="C31" s="369" t="str">
        <f>IF(C18-E18&lt;0,E18-C18,"-")</f>
        <v>-</v>
      </c>
      <c r="D31" s="368" t="s">
        <v>201</v>
      </c>
      <c r="E31" s="369" t="str">
        <f>IF(C18-E18&gt;0,C18-E18,"-")</f>
        <v>-</v>
      </c>
      <c r="F31" s="744"/>
    </row>
    <row r="32" spans="1:6" ht="13.5" thickBot="1">
      <c r="A32" s="360" t="s">
        <v>58</v>
      </c>
      <c r="B32" s="368" t="s">
        <v>380</v>
      </c>
      <c r="C32" s="369">
        <f>IF(C18+C19-E28&lt;0,E28-(C18+C19),"-")</f>
        <v>371096</v>
      </c>
      <c r="D32" s="368" t="s">
        <v>381</v>
      </c>
      <c r="E32" s="369" t="str">
        <f>IF(C18+C19-E28&gt;0,C18+C19-E28,"-")</f>
        <v>-</v>
      </c>
      <c r="F32" s="744"/>
    </row>
  </sheetData>
  <sheetProtection sheet="1" objects="1" scenarios="1"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7"/>
  <dimension ref="A1:F36"/>
  <sheetViews>
    <sheetView zoomScaleSheetLayoutView="115" workbookViewId="0" topLeftCell="A1">
      <selection activeCell="C15" sqref="C15"/>
    </sheetView>
  </sheetViews>
  <sheetFormatPr defaultColWidth="9.00390625" defaultRowHeight="12.75"/>
  <cols>
    <col min="1" max="1" width="6.875" style="61" customWidth="1"/>
    <col min="2" max="2" width="55.125" style="205" customWidth="1"/>
    <col min="3" max="3" width="16.375" style="61" customWidth="1"/>
    <col min="4" max="4" width="55.125" style="61" customWidth="1"/>
    <col min="5" max="5" width="16.375" style="61" customWidth="1"/>
    <col min="6" max="6" width="4.875" style="61" customWidth="1"/>
    <col min="7" max="16384" width="9.375" style="61" customWidth="1"/>
  </cols>
  <sheetData>
    <row r="1" spans="2:6" ht="31.5">
      <c r="B1" s="342" t="s">
        <v>189</v>
      </c>
      <c r="C1" s="343"/>
      <c r="D1" s="343"/>
      <c r="E1" s="343"/>
      <c r="F1" s="744" t="s">
        <v>417</v>
      </c>
    </row>
    <row r="2" spans="5:6" ht="14.25" thickBot="1">
      <c r="E2" s="344" t="s">
        <v>75</v>
      </c>
      <c r="F2" s="744"/>
    </row>
    <row r="3" spans="1:6" ht="13.5" thickBot="1">
      <c r="A3" s="745" t="s">
        <v>84</v>
      </c>
      <c r="B3" s="345" t="s">
        <v>68</v>
      </c>
      <c r="C3" s="346"/>
      <c r="D3" s="345" t="s">
        <v>72</v>
      </c>
      <c r="E3" s="347"/>
      <c r="F3" s="744"/>
    </row>
    <row r="4" spans="1:6" s="348" customFormat="1" ht="24.75" thickBot="1">
      <c r="A4" s="746"/>
      <c r="B4" s="206" t="s">
        <v>76</v>
      </c>
      <c r="C4" s="207" t="s">
        <v>325</v>
      </c>
      <c r="D4" s="206" t="s">
        <v>76</v>
      </c>
      <c r="E4" s="57" t="s">
        <v>325</v>
      </c>
      <c r="F4" s="744"/>
    </row>
    <row r="5" spans="1:6" s="348" customFormat="1" ht="13.5" thickBot="1">
      <c r="A5" s="349">
        <v>1</v>
      </c>
      <c r="B5" s="350">
        <v>2</v>
      </c>
      <c r="C5" s="351">
        <v>3</v>
      </c>
      <c r="D5" s="350">
        <v>4</v>
      </c>
      <c r="E5" s="352">
        <v>5</v>
      </c>
      <c r="F5" s="744"/>
    </row>
    <row r="6" spans="1:6" ht="12.75" customHeight="1">
      <c r="A6" s="354" t="s">
        <v>32</v>
      </c>
      <c r="B6" s="355" t="s">
        <v>418</v>
      </c>
      <c r="C6" s="331">
        <v>37016</v>
      </c>
      <c r="D6" s="355" t="s">
        <v>327</v>
      </c>
      <c r="E6" s="337">
        <v>139361</v>
      </c>
      <c r="F6" s="744"/>
    </row>
    <row r="7" spans="1:6" ht="22.5" customHeight="1">
      <c r="A7" s="356" t="s">
        <v>33</v>
      </c>
      <c r="B7" s="357" t="s">
        <v>391</v>
      </c>
      <c r="C7" s="332"/>
      <c r="D7" s="357" t="s">
        <v>245</v>
      </c>
      <c r="E7" s="338">
        <v>108141</v>
      </c>
      <c r="F7" s="744"/>
    </row>
    <row r="8" spans="1:6" ht="12.75" customHeight="1">
      <c r="A8" s="356" t="s">
        <v>34</v>
      </c>
      <c r="B8" s="357" t="s">
        <v>183</v>
      </c>
      <c r="C8" s="332"/>
      <c r="D8" s="357" t="s">
        <v>357</v>
      </c>
      <c r="E8" s="338">
        <v>68266</v>
      </c>
      <c r="F8" s="744"/>
    </row>
    <row r="9" spans="1:6" ht="12.75" customHeight="1">
      <c r="A9" s="356" t="s">
        <v>35</v>
      </c>
      <c r="B9" s="357" t="s">
        <v>230</v>
      </c>
      <c r="C9" s="332"/>
      <c r="D9" s="357" t="s">
        <v>398</v>
      </c>
      <c r="E9" s="338"/>
      <c r="F9" s="744"/>
    </row>
    <row r="10" spans="1:6" ht="12.75" customHeight="1">
      <c r="A10" s="356" t="s">
        <v>36</v>
      </c>
      <c r="B10" s="357" t="s">
        <v>288</v>
      </c>
      <c r="C10" s="332"/>
      <c r="D10" s="357" t="s">
        <v>399</v>
      </c>
      <c r="E10" s="338">
        <v>10440</v>
      </c>
      <c r="F10" s="744"/>
    </row>
    <row r="11" spans="1:6" ht="12.75" customHeight="1">
      <c r="A11" s="356" t="s">
        <v>37</v>
      </c>
      <c r="B11" s="357" t="s">
        <v>392</v>
      </c>
      <c r="C11" s="333"/>
      <c r="D11" s="373" t="s">
        <v>400</v>
      </c>
      <c r="E11" s="338"/>
      <c r="F11" s="744"/>
    </row>
    <row r="12" spans="1:6" ht="12.75" customHeight="1">
      <c r="A12" s="356" t="s">
        <v>38</v>
      </c>
      <c r="B12" s="357" t="s">
        <v>393</v>
      </c>
      <c r="C12" s="332"/>
      <c r="D12" s="373" t="s">
        <v>330</v>
      </c>
      <c r="E12" s="338"/>
      <c r="F12" s="744"/>
    </row>
    <row r="13" spans="1:6" ht="12.75" customHeight="1">
      <c r="A13" s="356" t="s">
        <v>39</v>
      </c>
      <c r="B13" s="357" t="s">
        <v>396</v>
      </c>
      <c r="C13" s="332">
        <v>260771</v>
      </c>
      <c r="D13" s="374" t="s">
        <v>331</v>
      </c>
      <c r="E13" s="338"/>
      <c r="F13" s="744"/>
    </row>
    <row r="14" spans="1:6" ht="12.75" customHeight="1">
      <c r="A14" s="356" t="s">
        <v>40</v>
      </c>
      <c r="B14" s="375" t="s">
        <v>415</v>
      </c>
      <c r="C14" s="333">
        <v>258731</v>
      </c>
      <c r="D14" s="373" t="s">
        <v>401</v>
      </c>
      <c r="E14" s="338">
        <v>46136</v>
      </c>
      <c r="F14" s="744"/>
    </row>
    <row r="15" spans="1:6" ht="22.5" customHeight="1">
      <c r="A15" s="356" t="s">
        <v>41</v>
      </c>
      <c r="B15" s="357" t="s">
        <v>394</v>
      </c>
      <c r="C15" s="333">
        <v>13719</v>
      </c>
      <c r="D15" s="373" t="s">
        <v>402</v>
      </c>
      <c r="E15" s="338">
        <v>11690</v>
      </c>
      <c r="F15" s="744"/>
    </row>
    <row r="16" spans="1:6" ht="12.75" customHeight="1">
      <c r="A16" s="356" t="s">
        <v>42</v>
      </c>
      <c r="B16" s="357" t="s">
        <v>395</v>
      </c>
      <c r="C16" s="338"/>
      <c r="D16" s="357" t="s">
        <v>64</v>
      </c>
      <c r="E16" s="338"/>
      <c r="F16" s="744"/>
    </row>
    <row r="17" spans="1:6" ht="12.75" customHeight="1" thickBot="1">
      <c r="A17" s="427" t="s">
        <v>43</v>
      </c>
      <c r="B17" s="428"/>
      <c r="C17" s="429"/>
      <c r="D17" s="428" t="s">
        <v>25</v>
      </c>
      <c r="E17" s="389"/>
      <c r="F17" s="744"/>
    </row>
    <row r="18" spans="1:6" ht="15.75" customHeight="1" thickBot="1">
      <c r="A18" s="360" t="s">
        <v>44</v>
      </c>
      <c r="B18" s="152" t="s">
        <v>177</v>
      </c>
      <c r="C18" s="335">
        <f>+C6+C7+C8+C9+C10+C11+C12+C13+C15+C16+C17</f>
        <v>311506</v>
      </c>
      <c r="D18" s="152" t="s">
        <v>178</v>
      </c>
      <c r="E18" s="340">
        <f>+E6+E7+E8+E16+E17</f>
        <v>315768</v>
      </c>
      <c r="F18" s="744"/>
    </row>
    <row r="19" spans="1:6" ht="12.75" customHeight="1">
      <c r="A19" s="376" t="s">
        <v>45</v>
      </c>
      <c r="B19" s="377" t="s">
        <v>414</v>
      </c>
      <c r="C19" s="384">
        <f>+C20+C21+C22+C23+C24</f>
        <v>6984</v>
      </c>
      <c r="D19" s="364" t="s">
        <v>254</v>
      </c>
      <c r="E19" s="101"/>
      <c r="F19" s="744"/>
    </row>
    <row r="20" spans="1:6" ht="12.75" customHeight="1">
      <c r="A20" s="356" t="s">
        <v>46</v>
      </c>
      <c r="B20" s="378" t="s">
        <v>403</v>
      </c>
      <c r="C20" s="103">
        <v>6984</v>
      </c>
      <c r="D20" s="364" t="s">
        <v>258</v>
      </c>
      <c r="E20" s="104"/>
      <c r="F20" s="744"/>
    </row>
    <row r="21" spans="1:6" ht="12.75" customHeight="1">
      <c r="A21" s="376" t="s">
        <v>47</v>
      </c>
      <c r="B21" s="378" t="s">
        <v>404</v>
      </c>
      <c r="C21" s="103"/>
      <c r="D21" s="364" t="s">
        <v>185</v>
      </c>
      <c r="E21" s="104"/>
      <c r="F21" s="744"/>
    </row>
    <row r="22" spans="1:6" ht="12.75" customHeight="1">
      <c r="A22" s="356" t="s">
        <v>48</v>
      </c>
      <c r="B22" s="378" t="s">
        <v>405</v>
      </c>
      <c r="C22" s="103"/>
      <c r="D22" s="364" t="s">
        <v>186</v>
      </c>
      <c r="E22" s="104">
        <v>18409</v>
      </c>
      <c r="F22" s="744"/>
    </row>
    <row r="23" spans="1:6" ht="12.75" customHeight="1">
      <c r="A23" s="376" t="s">
        <v>49</v>
      </c>
      <c r="B23" s="378" t="s">
        <v>406</v>
      </c>
      <c r="C23" s="103"/>
      <c r="D23" s="362" t="s">
        <v>376</v>
      </c>
      <c r="E23" s="104"/>
      <c r="F23" s="744"/>
    </row>
    <row r="24" spans="1:6" ht="12.75" customHeight="1">
      <c r="A24" s="356" t="s">
        <v>50</v>
      </c>
      <c r="B24" s="379" t="s">
        <v>407</v>
      </c>
      <c r="C24" s="103"/>
      <c r="D24" s="364" t="s">
        <v>259</v>
      </c>
      <c r="E24" s="104"/>
      <c r="F24" s="744"/>
    </row>
    <row r="25" spans="1:6" ht="12.75" customHeight="1">
      <c r="A25" s="376" t="s">
        <v>51</v>
      </c>
      <c r="B25" s="380" t="s">
        <v>408</v>
      </c>
      <c r="C25" s="366">
        <f>+C26+C27+C28+C29+C30</f>
        <v>15687</v>
      </c>
      <c r="D25" s="381" t="s">
        <v>257</v>
      </c>
      <c r="E25" s="104"/>
      <c r="F25" s="744"/>
    </row>
    <row r="26" spans="1:6" ht="12.75" customHeight="1">
      <c r="A26" s="356" t="s">
        <v>52</v>
      </c>
      <c r="B26" s="379" t="s">
        <v>409</v>
      </c>
      <c r="C26" s="103">
        <v>15687</v>
      </c>
      <c r="D26" s="381" t="s">
        <v>416</v>
      </c>
      <c r="E26" s="104"/>
      <c r="F26" s="744"/>
    </row>
    <row r="27" spans="1:6" ht="12.75" customHeight="1">
      <c r="A27" s="376" t="s">
        <v>53</v>
      </c>
      <c r="B27" s="379" t="s">
        <v>410</v>
      </c>
      <c r="C27" s="103"/>
      <c r="D27" s="372"/>
      <c r="E27" s="104"/>
      <c r="F27" s="744"/>
    </row>
    <row r="28" spans="1:6" ht="12.75" customHeight="1">
      <c r="A28" s="356" t="s">
        <v>54</v>
      </c>
      <c r="B28" s="378" t="s">
        <v>411</v>
      </c>
      <c r="C28" s="103"/>
      <c r="D28" s="148"/>
      <c r="E28" s="104"/>
      <c r="F28" s="744"/>
    </row>
    <row r="29" spans="1:6" ht="12.75" customHeight="1">
      <c r="A29" s="376" t="s">
        <v>55</v>
      </c>
      <c r="B29" s="382" t="s">
        <v>412</v>
      </c>
      <c r="C29" s="103"/>
      <c r="D29" s="52"/>
      <c r="E29" s="104"/>
      <c r="F29" s="744"/>
    </row>
    <row r="30" spans="1:6" ht="12.75" customHeight="1" thickBot="1">
      <c r="A30" s="356" t="s">
        <v>56</v>
      </c>
      <c r="B30" s="383" t="s">
        <v>413</v>
      </c>
      <c r="C30" s="103"/>
      <c r="D30" s="148"/>
      <c r="E30" s="104"/>
      <c r="F30" s="744"/>
    </row>
    <row r="31" spans="1:6" ht="21.75" customHeight="1" thickBot="1">
      <c r="A31" s="360" t="s">
        <v>57</v>
      </c>
      <c r="B31" s="152" t="s">
        <v>443</v>
      </c>
      <c r="C31" s="335">
        <f>+C19+C25</f>
        <v>22671</v>
      </c>
      <c r="D31" s="152" t="s">
        <v>444</v>
      </c>
      <c r="E31" s="340">
        <f>SUM(E19:E30)</f>
        <v>18409</v>
      </c>
      <c r="F31" s="744"/>
    </row>
    <row r="32" spans="1:6" ht="18" customHeight="1" thickBot="1">
      <c r="A32" s="360" t="s">
        <v>58</v>
      </c>
      <c r="B32" s="367" t="s">
        <v>441</v>
      </c>
      <c r="C32" s="335">
        <f>+C18+C31</f>
        <v>334177</v>
      </c>
      <c r="D32" s="367" t="s">
        <v>445</v>
      </c>
      <c r="E32" s="340">
        <f>+E18+E31</f>
        <v>334177</v>
      </c>
      <c r="F32" s="744"/>
    </row>
    <row r="33" spans="1:6" ht="18" customHeight="1" thickBot="1">
      <c r="A33" s="360" t="s">
        <v>59</v>
      </c>
      <c r="B33" s="152" t="s">
        <v>372</v>
      </c>
      <c r="C33" s="371"/>
      <c r="D33" s="152" t="s">
        <v>378</v>
      </c>
      <c r="E33" s="370"/>
      <c r="F33" s="744"/>
    </row>
    <row r="34" spans="1:6" ht="13.5" thickBot="1">
      <c r="A34" s="360" t="s">
        <v>60</v>
      </c>
      <c r="B34" s="368" t="s">
        <v>442</v>
      </c>
      <c r="C34" s="369">
        <f>+C32+C33</f>
        <v>334177</v>
      </c>
      <c r="D34" s="368" t="s">
        <v>446</v>
      </c>
      <c r="E34" s="369">
        <f>+E32+E33</f>
        <v>334177</v>
      </c>
      <c r="F34" s="744"/>
    </row>
    <row r="35" spans="1:6" ht="13.5" thickBot="1">
      <c r="A35" s="360" t="s">
        <v>153</v>
      </c>
      <c r="B35" s="368" t="s">
        <v>200</v>
      </c>
      <c r="C35" s="369">
        <f>IF(C18-E18&lt;0,E18-C18,"-")</f>
        <v>4262</v>
      </c>
      <c r="D35" s="368" t="s">
        <v>201</v>
      </c>
      <c r="E35" s="369" t="str">
        <f>IF(C18-E18&gt;0,C18-E18,"-")</f>
        <v>-</v>
      </c>
      <c r="F35" s="744"/>
    </row>
    <row r="36" spans="1:6" ht="13.5" thickBot="1">
      <c r="A36" s="360" t="s">
        <v>154</v>
      </c>
      <c r="B36" s="368" t="s">
        <v>380</v>
      </c>
      <c r="C36" s="369">
        <f>IF(C18+C19-E32&lt;0,E32-(C18+C19),"-")</f>
        <v>15687</v>
      </c>
      <c r="D36" s="368" t="s">
        <v>381</v>
      </c>
      <c r="E36" s="369" t="str">
        <f>IF(C18+C19-E32&gt;0,C18+C19-E32,"-")</f>
        <v>-</v>
      </c>
      <c r="F36" s="744"/>
    </row>
  </sheetData>
  <sheetProtection sheet="1" objects="1" scenarios="1"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="120" zoomScaleNormal="120" workbookViewId="0" topLeftCell="A1">
      <selection activeCell="G30" sqref="G30"/>
    </sheetView>
  </sheetViews>
  <sheetFormatPr defaultColWidth="9.00390625" defaultRowHeight="12.75"/>
  <cols>
    <col min="1" max="1" width="5.625" style="166" customWidth="1"/>
    <col min="2" max="2" width="38.625" style="166" customWidth="1"/>
    <col min="3" max="3" width="17.00390625" style="166" customWidth="1"/>
    <col min="4" max="7" width="14.00390625" style="166" customWidth="1"/>
    <col min="8" max="16384" width="9.375" style="166" customWidth="1"/>
  </cols>
  <sheetData>
    <row r="1" spans="1:7" ht="33" customHeight="1">
      <c r="A1" s="747" t="s">
        <v>579</v>
      </c>
      <c r="B1" s="747"/>
      <c r="C1" s="747"/>
      <c r="D1" s="747"/>
      <c r="E1" s="747"/>
      <c r="F1" s="747"/>
      <c r="G1" s="747"/>
    </row>
    <row r="2" spans="1:8" ht="15.75" customHeight="1" thickBot="1">
      <c r="A2" s="167"/>
      <c r="B2" s="167"/>
      <c r="C2" s="167"/>
      <c r="D2" s="748"/>
      <c r="E2" s="748"/>
      <c r="F2" s="749" t="s">
        <v>67</v>
      </c>
      <c r="G2" s="749"/>
      <c r="H2" s="174"/>
    </row>
    <row r="3" spans="1:7" ht="63" customHeight="1">
      <c r="A3" s="750" t="s">
        <v>30</v>
      </c>
      <c r="B3" s="752" t="s">
        <v>273</v>
      </c>
      <c r="C3" s="583" t="s">
        <v>580</v>
      </c>
      <c r="D3" s="752" t="s">
        <v>440</v>
      </c>
      <c r="E3" s="752"/>
      <c r="F3" s="752"/>
      <c r="G3" s="754" t="s">
        <v>420</v>
      </c>
    </row>
    <row r="4" spans="1:7" ht="15.75" thickBot="1">
      <c r="A4" s="751"/>
      <c r="B4" s="753"/>
      <c r="C4" s="169"/>
      <c r="D4" s="169">
        <v>2013</v>
      </c>
      <c r="E4" s="169">
        <v>2014</v>
      </c>
      <c r="F4" s="169">
        <v>2015</v>
      </c>
      <c r="G4" s="755"/>
    </row>
    <row r="5" spans="1:7" ht="15.75" thickBot="1">
      <c r="A5" s="171">
        <v>1</v>
      </c>
      <c r="B5" s="172">
        <v>2</v>
      </c>
      <c r="C5" s="172"/>
      <c r="D5" s="172">
        <v>3</v>
      </c>
      <c r="E5" s="172">
        <v>4</v>
      </c>
      <c r="F5" s="172">
        <v>5</v>
      </c>
      <c r="G5" s="173">
        <v>6</v>
      </c>
    </row>
    <row r="6" spans="1:7" ht="15">
      <c r="A6" s="170" t="s">
        <v>32</v>
      </c>
      <c r="B6" s="182" t="s">
        <v>581</v>
      </c>
      <c r="C6" s="182">
        <v>299069</v>
      </c>
      <c r="D6" s="183">
        <v>24928</v>
      </c>
      <c r="E6" s="183">
        <v>24928</v>
      </c>
      <c r="F6" s="183">
        <v>24928</v>
      </c>
      <c r="G6" s="176">
        <f>SUM(D6:F6)</f>
        <v>74784</v>
      </c>
    </row>
    <row r="7" spans="1:7" ht="15">
      <c r="A7" s="168" t="s">
        <v>33</v>
      </c>
      <c r="B7" s="184" t="s">
        <v>582</v>
      </c>
      <c r="C7" s="184">
        <v>80003</v>
      </c>
      <c r="D7" s="185"/>
      <c r="E7" s="185"/>
      <c r="F7" s="185"/>
      <c r="G7" s="177">
        <f>SUM(D7:F7)</f>
        <v>0</v>
      </c>
    </row>
    <row r="8" spans="1:7" ht="15">
      <c r="A8" s="168" t="s">
        <v>34</v>
      </c>
      <c r="B8" s="184" t="s">
        <v>583</v>
      </c>
      <c r="C8" s="184">
        <v>23444</v>
      </c>
      <c r="D8" s="185">
        <v>1209</v>
      </c>
      <c r="E8" s="185">
        <v>1612</v>
      </c>
      <c r="F8" s="185">
        <v>1612</v>
      </c>
      <c r="G8" s="177">
        <f>SUM(D8:F8)</f>
        <v>4433</v>
      </c>
    </row>
    <row r="9" spans="1:7" ht="15">
      <c r="A9" s="168" t="s">
        <v>35</v>
      </c>
      <c r="B9" s="184" t="s">
        <v>584</v>
      </c>
      <c r="C9" s="184">
        <v>7208</v>
      </c>
      <c r="D9" s="185">
        <v>390</v>
      </c>
      <c r="E9" s="185">
        <v>520</v>
      </c>
      <c r="F9" s="185">
        <v>520</v>
      </c>
      <c r="G9" s="177">
        <f>SUM(D9:F9)</f>
        <v>1430</v>
      </c>
    </row>
    <row r="10" spans="1:7" ht="15">
      <c r="A10" s="168" t="s">
        <v>36</v>
      </c>
      <c r="B10" s="186" t="s">
        <v>585</v>
      </c>
      <c r="C10" s="186">
        <v>371096</v>
      </c>
      <c r="D10" s="187">
        <v>371096</v>
      </c>
      <c r="E10" s="187"/>
      <c r="F10" s="187"/>
      <c r="G10" s="177"/>
    </row>
    <row r="11" spans="1:7" ht="15.75" thickBot="1">
      <c r="A11" s="168" t="s">
        <v>37</v>
      </c>
      <c r="B11" s="186" t="s">
        <v>586</v>
      </c>
      <c r="C11" s="186">
        <v>14647</v>
      </c>
      <c r="D11" s="187"/>
      <c r="E11" s="187"/>
      <c r="F11" s="187"/>
      <c r="G11" s="177">
        <f>SUM(D11:F11)</f>
        <v>0</v>
      </c>
    </row>
    <row r="12" spans="1:7" ht="15.75" thickBot="1">
      <c r="A12" s="171"/>
      <c r="B12" s="175" t="s">
        <v>275</v>
      </c>
      <c r="C12" s="175">
        <f>SUM(C6:C11)</f>
        <v>795467</v>
      </c>
      <c r="D12" s="178">
        <f>SUM(D6:D11)</f>
        <v>397623</v>
      </c>
      <c r="E12" s="178">
        <f>SUM(E6:E11)</f>
        <v>27060</v>
      </c>
      <c r="F12" s="178">
        <f>SUM(F6:F11)</f>
        <v>27060</v>
      </c>
      <c r="G12" s="179">
        <f>SUM(G6:G11)</f>
        <v>80647</v>
      </c>
    </row>
    <row r="17" spans="1:7" ht="36" customHeight="1">
      <c r="A17" s="747" t="s">
        <v>587</v>
      </c>
      <c r="B17" s="747"/>
      <c r="C17" s="747"/>
      <c r="D17" s="747"/>
      <c r="E17" s="747"/>
      <c r="F17" s="747"/>
      <c r="G17" s="747"/>
    </row>
    <row r="18" spans="1:7" ht="15.75" thickBot="1">
      <c r="A18" s="167"/>
      <c r="B18" s="167"/>
      <c r="C18" s="167"/>
      <c r="D18" s="748"/>
      <c r="E18" s="748"/>
      <c r="F18" s="749" t="s">
        <v>67</v>
      </c>
      <c r="G18" s="749"/>
    </row>
    <row r="19" spans="1:7" ht="25.5">
      <c r="A19" s="750" t="s">
        <v>30</v>
      </c>
      <c r="B19" s="752" t="s">
        <v>273</v>
      </c>
      <c r="C19" s="583" t="s">
        <v>580</v>
      </c>
      <c r="D19" s="752" t="s">
        <v>440</v>
      </c>
      <c r="E19" s="752"/>
      <c r="F19" s="752"/>
      <c r="G19" s="754" t="s">
        <v>420</v>
      </c>
    </row>
    <row r="20" spans="1:7" ht="15.75" thickBot="1">
      <c r="A20" s="751"/>
      <c r="B20" s="753"/>
      <c r="C20" s="169"/>
      <c r="D20" s="169">
        <v>2013</v>
      </c>
      <c r="E20" s="169">
        <v>2014</v>
      </c>
      <c r="F20" s="169">
        <v>2015</v>
      </c>
      <c r="G20" s="755"/>
    </row>
    <row r="21" spans="1:7" ht="15.75" thickBot="1">
      <c r="A21" s="171">
        <v>1</v>
      </c>
      <c r="B21" s="172">
        <v>2</v>
      </c>
      <c r="C21" s="172"/>
      <c r="D21" s="172">
        <v>3</v>
      </c>
      <c r="E21" s="172">
        <v>4</v>
      </c>
      <c r="F21" s="172">
        <v>5</v>
      </c>
      <c r="G21" s="173">
        <v>6</v>
      </c>
    </row>
    <row r="22" spans="1:7" ht="15">
      <c r="A22" s="170" t="s">
        <v>32</v>
      </c>
      <c r="B22" s="182" t="s">
        <v>581</v>
      </c>
      <c r="C22" s="182">
        <v>299069</v>
      </c>
      <c r="D22" s="183">
        <v>17450</v>
      </c>
      <c r="E22" s="183">
        <v>9971</v>
      </c>
      <c r="F22" s="183">
        <v>9971</v>
      </c>
      <c r="G22" s="176">
        <f>SUM(D22:F22)</f>
        <v>37392</v>
      </c>
    </row>
    <row r="23" spans="1:7" ht="15">
      <c r="A23" s="168" t="s">
        <v>33</v>
      </c>
      <c r="B23" s="184" t="s">
        <v>582</v>
      </c>
      <c r="C23" s="184">
        <v>80003</v>
      </c>
      <c r="D23" s="185"/>
      <c r="E23" s="185"/>
      <c r="F23" s="185"/>
      <c r="G23" s="177">
        <f>SUM(D23:F23)</f>
        <v>0</v>
      </c>
    </row>
    <row r="24" spans="1:7" ht="15">
      <c r="A24" s="168" t="s">
        <v>34</v>
      </c>
      <c r="B24" s="184" t="s">
        <v>583</v>
      </c>
      <c r="C24" s="184">
        <v>23444</v>
      </c>
      <c r="D24" s="185">
        <v>725</v>
      </c>
      <c r="E24" s="185">
        <v>645</v>
      </c>
      <c r="F24" s="185">
        <v>645</v>
      </c>
      <c r="G24" s="177">
        <f>SUM(D24:F24)</f>
        <v>2015</v>
      </c>
    </row>
    <row r="25" spans="1:7" ht="15">
      <c r="A25" s="168" t="s">
        <v>35</v>
      </c>
      <c r="B25" s="184" t="s">
        <v>584</v>
      </c>
      <c r="C25" s="184">
        <v>7208</v>
      </c>
      <c r="D25" s="185">
        <v>234</v>
      </c>
      <c r="E25" s="185">
        <v>208</v>
      </c>
      <c r="F25" s="185">
        <v>208</v>
      </c>
      <c r="G25" s="177">
        <f>SUM(D25:F25)</f>
        <v>650</v>
      </c>
    </row>
    <row r="26" spans="1:7" ht="15">
      <c r="A26" s="168" t="s">
        <v>36</v>
      </c>
      <c r="B26" s="186" t="s">
        <v>585</v>
      </c>
      <c r="C26" s="186">
        <v>371096</v>
      </c>
      <c r="D26" s="187">
        <v>371096</v>
      </c>
      <c r="E26" s="187"/>
      <c r="F26" s="187"/>
      <c r="G26" s="177"/>
    </row>
    <row r="27" spans="1:7" ht="15.75" thickBot="1">
      <c r="A27" s="168" t="s">
        <v>37</v>
      </c>
      <c r="B27" s="186" t="s">
        <v>586</v>
      </c>
      <c r="C27" s="186">
        <v>14647</v>
      </c>
      <c r="D27" s="187"/>
      <c r="E27" s="187"/>
      <c r="F27" s="187"/>
      <c r="G27" s="177">
        <f>SUM(D27:F27)</f>
        <v>0</v>
      </c>
    </row>
    <row r="28" spans="1:7" ht="15.75" thickBot="1">
      <c r="A28" s="171"/>
      <c r="B28" s="175" t="s">
        <v>275</v>
      </c>
      <c r="C28" s="175">
        <f>SUM(C22:C27)</f>
        <v>795467</v>
      </c>
      <c r="D28" s="178">
        <f>SUM(D22:D27)</f>
        <v>389505</v>
      </c>
      <c r="E28" s="178">
        <f>SUM(E22:E27)</f>
        <v>10824</v>
      </c>
      <c r="F28" s="178">
        <f>SUM(F22:F27)</f>
        <v>10824</v>
      </c>
      <c r="G28" s="179">
        <f>SUM(G22:G27)</f>
        <v>40057</v>
      </c>
    </row>
  </sheetData>
  <sheetProtection/>
  <mergeCells count="14">
    <mergeCell ref="A1:G1"/>
    <mergeCell ref="D2:E2"/>
    <mergeCell ref="G3:G4"/>
    <mergeCell ref="A3:A4"/>
    <mergeCell ref="B3:B4"/>
    <mergeCell ref="D3:F3"/>
    <mergeCell ref="F2:G2"/>
    <mergeCell ref="A17:G17"/>
    <mergeCell ref="D18:E18"/>
    <mergeCell ref="F18:G18"/>
    <mergeCell ref="A19:A20"/>
    <mergeCell ref="B19:B20"/>
    <mergeCell ref="D19:F19"/>
    <mergeCell ref="G19:G20"/>
  </mergeCells>
  <printOptions horizontalCentered="1"/>
  <pageMargins left="0.7874015748031497" right="0.7874015748031497" top="1.3779527559055118" bottom="0.984251968503937" header="0.7874015748031497" footer="0.7874015748031497"/>
  <pageSetup fitToHeight="1" fitToWidth="1" horizontalDpi="600" verticalDpi="600" orientation="portrait" paperSize="9" scale="81" r:id="rId1"/>
  <headerFooter alignWithMargins="0">
    <oddHeader>&amp;R&amp;"Times New Roman CE,Félkövér dőlt"&amp;11 3. melléklet a ...../2013. (....)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workbookViewId="0" topLeftCell="A1">
      <selection activeCell="C7" sqref="C7"/>
    </sheetView>
  </sheetViews>
  <sheetFormatPr defaultColWidth="9.00390625" defaultRowHeight="12.75"/>
  <cols>
    <col min="1" max="1" width="5.625" style="166" customWidth="1"/>
    <col min="2" max="2" width="68.625" style="166" customWidth="1"/>
    <col min="3" max="3" width="19.50390625" style="166" customWidth="1"/>
    <col min="4" max="16384" width="9.375" style="166" customWidth="1"/>
  </cols>
  <sheetData>
    <row r="1" spans="1:3" ht="33" customHeight="1">
      <c r="A1" s="747" t="s">
        <v>588</v>
      </c>
      <c r="B1" s="747"/>
      <c r="C1" s="747"/>
    </row>
    <row r="2" spans="1:4" ht="15.75" customHeight="1" thickBot="1">
      <c r="A2" s="167"/>
      <c r="B2" s="167"/>
      <c r="C2" s="180" t="s">
        <v>67</v>
      </c>
      <c r="D2" s="174"/>
    </row>
    <row r="3" spans="1:3" ht="26.25" customHeight="1" thickBot="1">
      <c r="A3" s="188" t="s">
        <v>30</v>
      </c>
      <c r="B3" s="189" t="s">
        <v>271</v>
      </c>
      <c r="C3" s="190" t="s">
        <v>325</v>
      </c>
    </row>
    <row r="4" spans="1:3" ht="15.75" thickBot="1">
      <c r="A4" s="191">
        <v>1</v>
      </c>
      <c r="B4" s="192">
        <v>2</v>
      </c>
      <c r="C4" s="193">
        <v>3</v>
      </c>
    </row>
    <row r="5" spans="1:3" ht="15">
      <c r="A5" s="194" t="s">
        <v>32</v>
      </c>
      <c r="B5" s="388" t="s">
        <v>70</v>
      </c>
      <c r="C5" s="385">
        <v>279191</v>
      </c>
    </row>
    <row r="6" spans="1:3" ht="24.75">
      <c r="A6" s="195" t="s">
        <v>33</v>
      </c>
      <c r="B6" s="421" t="s">
        <v>421</v>
      </c>
      <c r="C6" s="386">
        <v>118699</v>
      </c>
    </row>
    <row r="7" spans="1:3" ht="15">
      <c r="A7" s="195" t="s">
        <v>34</v>
      </c>
      <c r="B7" s="422" t="s">
        <v>276</v>
      </c>
      <c r="C7" s="386">
        <v>7800</v>
      </c>
    </row>
    <row r="8" spans="1:3" ht="24.75">
      <c r="A8" s="195" t="s">
        <v>35</v>
      </c>
      <c r="B8" s="422" t="s">
        <v>423</v>
      </c>
      <c r="C8" s="386"/>
    </row>
    <row r="9" spans="1:3" ht="15">
      <c r="A9" s="196" t="s">
        <v>36</v>
      </c>
      <c r="B9" s="422" t="s">
        <v>422</v>
      </c>
      <c r="C9" s="387">
        <v>175</v>
      </c>
    </row>
    <row r="10" spans="1:3" ht="15.75" thickBot="1">
      <c r="A10" s="195" t="s">
        <v>37</v>
      </c>
      <c r="B10" s="423" t="s">
        <v>272</v>
      </c>
      <c r="C10" s="386"/>
    </row>
    <row r="11" spans="1:3" ht="15.75" thickBot="1">
      <c r="A11" s="756" t="s">
        <v>277</v>
      </c>
      <c r="B11" s="757"/>
      <c r="C11" s="197">
        <f>SUM(C5:C10)</f>
        <v>405865</v>
      </c>
    </row>
    <row r="12" spans="1:3" ht="23.25" customHeight="1">
      <c r="A12" s="758" t="s">
        <v>285</v>
      </c>
      <c r="B12" s="758"/>
      <c r="C12" s="758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...../2013. (....)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workbookViewId="0" topLeftCell="A1">
      <selection activeCell="F17" sqref="F17"/>
    </sheetView>
  </sheetViews>
  <sheetFormatPr defaultColWidth="9.00390625" defaultRowHeight="12.75"/>
  <cols>
    <col min="1" max="1" width="5.625" style="166" customWidth="1"/>
    <col min="2" max="2" width="66.875" style="166" customWidth="1"/>
    <col min="3" max="3" width="27.00390625" style="166" customWidth="1"/>
    <col min="4" max="16384" width="9.375" style="166" customWidth="1"/>
  </cols>
  <sheetData>
    <row r="1" spans="1:3" ht="33" customHeight="1">
      <c r="A1" s="747" t="s">
        <v>589</v>
      </c>
      <c r="B1" s="747"/>
      <c r="C1" s="747"/>
    </row>
    <row r="2" spans="1:4" ht="15.75" customHeight="1" thickBot="1">
      <c r="A2" s="167"/>
      <c r="B2" s="167"/>
      <c r="C2" s="180" t="s">
        <v>67</v>
      </c>
      <c r="D2" s="174"/>
    </row>
    <row r="3" spans="1:3" ht="26.25" customHeight="1" thickBot="1">
      <c r="A3" s="188" t="s">
        <v>30</v>
      </c>
      <c r="B3" s="189" t="s">
        <v>278</v>
      </c>
      <c r="C3" s="190" t="s">
        <v>284</v>
      </c>
    </row>
    <row r="4" spans="1:3" ht="15.75" thickBot="1">
      <c r="A4" s="191">
        <v>1</v>
      </c>
      <c r="B4" s="192">
        <v>2</v>
      </c>
      <c r="C4" s="193">
        <v>3</v>
      </c>
    </row>
    <row r="5" spans="1:3" ht="15">
      <c r="A5" s="194" t="s">
        <v>32</v>
      </c>
      <c r="B5" s="202" t="s">
        <v>590</v>
      </c>
      <c r="C5" s="198">
        <v>126269</v>
      </c>
    </row>
    <row r="6" spans="1:3" ht="15">
      <c r="A6" s="195" t="s">
        <v>33</v>
      </c>
      <c r="B6" s="203" t="s">
        <v>591</v>
      </c>
      <c r="C6" s="199">
        <v>127018</v>
      </c>
    </row>
    <row r="7" spans="1:3" ht="15.75" thickBot="1">
      <c r="A7" s="196" t="s">
        <v>34</v>
      </c>
      <c r="B7" s="204"/>
      <c r="C7" s="200"/>
    </row>
    <row r="8" spans="1:3" ht="17.25" customHeight="1" thickBot="1">
      <c r="A8" s="191" t="s">
        <v>35</v>
      </c>
      <c r="B8" s="154" t="s">
        <v>279</v>
      </c>
      <c r="C8" s="201">
        <f>SUM(C5:C7)</f>
        <v>253287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...../2013.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2013-02-08T11:21:57Z</cp:lastPrinted>
  <dcterms:created xsi:type="dcterms:W3CDTF">1999-10-30T10:30:45Z</dcterms:created>
  <dcterms:modified xsi:type="dcterms:W3CDTF">2013-02-08T11:22:03Z</dcterms:modified>
  <cp:category/>
  <cp:version/>
  <cp:contentType/>
  <cp:contentStatus/>
</cp:coreProperties>
</file>