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3" activeTab="7"/>
  </bookViews>
  <sheets>
    <sheet name="1.sz.mell. " sheetId="1" r:id="rId1"/>
    <sheet name="intézményi" sheetId="2" r:id="rId2"/>
    <sheet name="szakfeladatos Önk" sheetId="3" r:id="rId3"/>
    <sheet name="működési Önk" sheetId="4" r:id="rId4"/>
    <sheet name="felhalm.bev. " sheetId="5" r:id="rId5"/>
    <sheet name="támogatások Önk" sheetId="6" r:id="rId6"/>
    <sheet name="tartalék" sheetId="7" r:id="rId7"/>
    <sheet name="finanszírozási " sheetId="8" r:id="rId8"/>
  </sheets>
  <definedNames>
    <definedName name="_xlnm.Print_Area" localSheetId="0">'1.sz.mell. '!$A$1:$C$145</definedName>
  </definedNames>
  <calcPr fullCalcOnLoad="1"/>
</workbook>
</file>

<file path=xl/sharedStrings.xml><?xml version="1.0" encoding="utf-8"?>
<sst xmlns="http://schemas.openxmlformats.org/spreadsheetml/2006/main" count="771" uniqueCount="624">
  <si>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</si>
  <si>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</si>
  <si>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</si>
  <si>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</si>
  <si>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</si>
  <si>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</si>
  <si>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</si>
  <si>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</si>
  <si>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</si>
  <si>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</si>
  <si>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</si>
  <si>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</si>
  <si>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</si>
  <si>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</si>
  <si>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</si>
  <si>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</si>
  <si>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</si>
  <si>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</si>
  <si>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</si>
  <si>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</si>
  <si>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</si>
  <si>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</si>
  <si>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</si>
  <si>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</si>
  <si>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</si>
  <si>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</si>
  <si>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</si>
  <si>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</si>
  <si>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</si>
  <si>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</si>
  <si>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</si>
  <si>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</si>
  <si>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</si>
  <si>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</si>
  <si>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</si>
  <si>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</si>
  <si>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</si>
  <si>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</si>
  <si>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</si>
  <si>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</si>
  <si>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</si>
  <si>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</si>
  <si>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</si>
  <si>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</si>
  <si>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</si>
  <si>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</si>
  <si>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</si>
  <si>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</si>
  <si>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</si>
  <si>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</si>
  <si>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</si>
  <si>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</si>
  <si>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</si>
  <si>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</si>
  <si>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</si>
  <si>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</si>
  <si>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</si>
  <si>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</si>
  <si>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</si>
  <si>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</si>
  <si>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</si>
  <si>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</si>
  <si>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</si>
  <si>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</si>
  <si>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</si>
  <si>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</si>
  <si>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</si>
  <si>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</si>
  <si>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</si>
  <si>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</si>
  <si>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</si>
  <si>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</si>
  <si>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</si>
  <si>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</si>
  <si>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</si>
  <si>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</si>
  <si>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</si>
  <si>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</si>
  <si>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</si>
  <si>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</si>
  <si>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</si>
  <si>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</si>
  <si>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</si>
  <si>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</si>
  <si>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</si>
  <si>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</si>
  <si>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</si>
  <si>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</si>
  <si>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</si>
  <si>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</si>
  <si>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</si>
  <si>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</si>
  <si>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</si>
  <si>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</si>
  <si>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</si>
  <si>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</si>
  <si>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</si>
  <si>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</si>
  <si>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</si>
  <si>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</si>
  <si>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</si>
  <si>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</si>
  <si>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</si>
  <si>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</si>
  <si>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</si>
  <si>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</si>
  <si>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</si>
  <si>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</si>
  <si>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</si>
  <si>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</si>
  <si>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</si>
  <si>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</si>
  <si>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</si>
  <si>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</si>
  <si>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</si>
  <si>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</si>
  <si>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</si>
  <si>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</si>
  <si>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</si>
  <si>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</si>
  <si>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</si>
  <si>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</si>
  <si>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</si>
  <si>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</si>
  <si>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</si>
  <si>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</si>
  <si>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</si>
  <si>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</si>
  <si>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</si>
  <si>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</si>
  <si>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</si>
  <si>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</si>
  <si>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</si>
  <si>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</si>
  <si>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</si>
  <si>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</si>
  <si>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</si>
  <si>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</si>
  <si>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</si>
  <si>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</si>
  <si>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</si>
  <si>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</si>
  <si>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</si>
  <si>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</si>
  <si>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</si>
  <si>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</si>
  <si>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</si>
  <si>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</si>
  <si>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</si>
  <si>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</si>
  <si>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</si>
  <si>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</si>
  <si>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</si>
  <si>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</si>
  <si>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</si>
  <si>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</si>
  <si>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</si>
  <si>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</si>
  <si>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</si>
  <si>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</si>
  <si>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</si>
  <si>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</si>
  <si>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</si>
  <si>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</si>
  <si>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</si>
  <si>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</si>
  <si>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</si>
  <si>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</si>
  <si>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</si>
  <si>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</si>
  <si>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</si>
  <si>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</si>
  <si>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</si>
  <si>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</si>
  <si>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</si>
  <si>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</si>
  <si>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</si>
  <si>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</si>
  <si>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</si>
  <si>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</si>
  <si>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</si>
  <si>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</si>
  <si>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</si>
  <si>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</si>
  <si>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</si>
  <si>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</si>
  <si>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</si>
  <si>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</si>
  <si>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</si>
  <si>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</si>
  <si>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</si>
  <si>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</si>
  <si>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</si>
  <si>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</si>
  <si>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</si>
  <si>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</si>
  <si>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</si>
  <si>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</si>
  <si>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</si>
  <si>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</si>
  <si>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</si>
  <si>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</si>
  <si>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</si>
  <si>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</si>
  <si>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</si>
  <si>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</si>
  <si>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</si>
  <si>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</si>
  <si>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</si>
  <si>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</si>
  <si>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</si>
  <si>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</si>
  <si>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</si>
  <si>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</si>
  <si>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</si>
  <si>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</si>
  <si>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</si>
  <si>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</si>
  <si>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</si>
  <si>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</si>
  <si>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</si>
  <si>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</si>
  <si>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</si>
  <si>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</si>
  <si>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</si>
  <si>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</si>
  <si>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</si>
  <si>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</si>
  <si>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</si>
  <si>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</si>
  <si>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</si>
  <si>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</si>
  <si>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</si>
  <si>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</si>
  <si>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</si>
  <si>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</si>
  <si>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</si>
  <si>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</si>
  <si>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</si>
  <si>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</si>
  <si>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</si>
  <si>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</si>
  <si>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</si>
  <si>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</si>
  <si>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</si>
  <si>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</si>
  <si>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</si>
  <si>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</si>
  <si>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</si>
  <si>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</si>
  <si>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</si>
  <si>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</si>
  <si>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</si>
  <si>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</si>
  <si>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</si>
  <si>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</si>
  <si>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</si>
  <si>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</si>
  <si>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</si>
  <si>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</si>
  <si>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</si>
  <si>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</si>
  <si>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</si>
  <si>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</si>
  <si>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</si>
  <si>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</si>
  <si>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</si>
  <si>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</si>
  <si>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</si>
  <si>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</si>
  <si>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</si>
  <si>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</si>
  <si>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</si>
  <si>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</si>
  <si>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</si>
  <si>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</si>
  <si>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</si>
  <si>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</si>
  <si>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</si>
  <si>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</si>
  <si>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</si>
  <si>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</si>
  <si>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</si>
  <si>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</si>
  <si>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</si>
  <si>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</si>
  <si>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</si>
  <si>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</si>
  <si>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</si>
  <si>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</si>
  <si>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</si>
  <si>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</si>
  <si>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</si>
  <si>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</si>
  <si>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</si>
  <si>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</si>
  <si>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</si>
  <si>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</si>
  <si>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</si>
  <si>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</si>
  <si>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</si>
  <si>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</si>
  <si>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</si>
  <si>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</si>
  <si>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</si>
  <si>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</si>
  <si>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</si>
  <si>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</si>
  <si>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</si>
  <si>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</si>
  <si>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</si>
  <si>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</si>
  <si>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</si>
  <si>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</si>
  <si>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</si>
  <si>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</si>
  <si>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</si>
  <si>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</si>
  <si>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</si>
  <si>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</si>
  <si>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</si>
  <si>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</si>
  <si>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</si>
  <si>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</si>
  <si>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 xml:space="preserve"> Egyéb m.n.s. közösségi, társadalmi tevékenységek támogatása</t>
  </si>
  <si>
    <t>- Többcélú Kistérségi Társulás Int.támogatás-Szociális Otthon (működési célú)</t>
  </si>
  <si>
    <t>Út-autópálya építés-Kerékpárút építés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</si>
  <si>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</si>
  <si>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</si>
  <si>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</si>
  <si>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</si>
  <si>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</si>
  <si>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</si>
  <si>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</si>
  <si>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</si>
  <si>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4. melléklet</t>
  </si>
  <si>
    <t>- Önkormányzati létesítmények felújítási kerete F</t>
  </si>
  <si>
    <t>- Lakásfelújítási Alap F</t>
  </si>
  <si>
    <t>6</t>
  </si>
  <si>
    <t>Város és községgazdálkodás</t>
  </si>
  <si>
    <t>Strandfürdő Kft. témogatása (működési célú)</t>
  </si>
  <si>
    <t>Polg.Hiv. napelemes rendszer kiép.</t>
  </si>
  <si>
    <t>7</t>
  </si>
  <si>
    <t>Polgármesteri Hivatalon napelemes rendszer kiépítése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</si>
  <si>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</si>
  <si>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</si>
  <si>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</si>
  <si>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</si>
  <si>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</si>
  <si>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</si>
  <si>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</si>
  <si>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</si>
  <si>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 xml:space="preserve"> Az Önkormányzat 2012. évi költségvetése</t>
  </si>
  <si>
    <t xml:space="preserve">2012. évi költségvetésében rendelkezésre álló tartalékok </t>
  </si>
  <si>
    <t xml:space="preserve">A 2012. évi támogatások, pénzeszközátadások </t>
  </si>
  <si>
    <t>2012. évi eredeti előirányzat</t>
  </si>
  <si>
    <t>- Ált.Iskola ebédlő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</si>
  <si>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</si>
  <si>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</si>
  <si>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</si>
  <si>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</si>
  <si>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- Műv. Központ és Könyvtár</t>
  </si>
  <si>
    <t>önkormányzat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</si>
  <si>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</si>
  <si>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</si>
  <si>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</si>
  <si>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</si>
  <si>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</si>
  <si>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</si>
  <si>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- RNÖ támogatás 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</si>
  <si>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</si>
  <si>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</si>
  <si>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</si>
  <si>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</si>
  <si>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</si>
  <si>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</si>
  <si>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</si>
  <si>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</si>
  <si>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</si>
  <si>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</si>
  <si>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</si>
  <si>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</si>
  <si>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</si>
  <si>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</si>
  <si>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</si>
  <si>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</si>
  <si>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</si>
  <si>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</si>
  <si>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</si>
  <si>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</si>
  <si>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</si>
  <si>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</si>
  <si>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</si>
  <si>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</si>
  <si>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</si>
  <si>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</si>
  <si>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</si>
  <si>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</si>
  <si>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</si>
  <si>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</si>
  <si>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</si>
  <si>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</si>
  <si>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</si>
  <si>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</si>
  <si>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</si>
  <si>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</si>
  <si>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</si>
  <si>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</si>
  <si>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</si>
  <si>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</si>
  <si>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</si>
  <si>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</si>
  <si>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</si>
  <si>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</si>
  <si>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</si>
  <si>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</si>
  <si>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</si>
  <si>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</si>
  <si>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</si>
  <si>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</si>
  <si>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</si>
  <si>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</si>
  <si>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</si>
  <si>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</si>
  <si>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</si>
  <si>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</si>
  <si>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</si>
  <si>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</si>
  <si>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</si>
  <si>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</si>
  <si>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</si>
  <si>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</si>
  <si>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</si>
  <si>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</si>
  <si>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</si>
  <si>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</si>
  <si>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</si>
  <si>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</si>
  <si>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</si>
  <si>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</si>
  <si>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</si>
  <si>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</si>
  <si>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</si>
  <si>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</si>
  <si>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</si>
  <si>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</si>
  <si>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</si>
  <si>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</si>
  <si>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</si>
  <si>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</si>
  <si>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</si>
  <si>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</si>
  <si>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</si>
  <si>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</si>
  <si>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</si>
  <si>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</si>
  <si>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</si>
  <si>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</si>
  <si>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</si>
  <si>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</si>
  <si>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</si>
  <si>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</si>
  <si>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</si>
  <si>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</si>
  <si>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</si>
  <si>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</si>
  <si>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</si>
  <si>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</si>
  <si>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</si>
  <si>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</si>
  <si>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</si>
  <si>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</si>
  <si>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</si>
  <si>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</si>
  <si>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</si>
  <si>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</si>
  <si>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</si>
  <si>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</si>
  <si>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</si>
  <si>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</si>
  <si>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</si>
  <si>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</si>
  <si>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</si>
  <si>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</si>
  <si>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</si>
  <si>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</si>
  <si>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</si>
  <si>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</si>
  <si>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</si>
  <si>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</si>
  <si>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</si>
  <si>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</si>
  <si>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</si>
  <si>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</si>
  <si>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</si>
  <si>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</si>
  <si>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</si>
  <si>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</si>
  <si>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</si>
  <si>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</si>
  <si>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</si>
  <si>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</si>
  <si>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</si>
  <si>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</si>
  <si>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</si>
  <si>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</si>
  <si>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</si>
  <si>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</si>
  <si>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</si>
  <si>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</si>
  <si>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</si>
  <si>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</si>
  <si>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</si>
  <si>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</si>
  <si>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</si>
  <si>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</si>
  <si>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</si>
  <si>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</si>
  <si>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</si>
  <si>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</si>
  <si>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</si>
  <si>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</si>
  <si>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</si>
  <si>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</si>
  <si>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</si>
  <si>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</si>
  <si>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</si>
  <si>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</si>
  <si>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</si>
  <si>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</si>
  <si>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</si>
  <si>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</si>
  <si>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</si>
  <si>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</si>
  <si>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</si>
  <si>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</si>
  <si>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</si>
  <si>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</si>
  <si>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</si>
  <si>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</si>
  <si>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</si>
  <si>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</si>
  <si>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</si>
  <si>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</si>
  <si>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</si>
  <si>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</si>
  <si>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</si>
  <si>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</si>
  <si>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</si>
  <si>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</si>
  <si>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</si>
  <si>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</si>
  <si>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</si>
  <si>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</si>
  <si>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</si>
  <si>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</si>
  <si>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</si>
  <si>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</si>
  <si>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</si>
  <si>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</si>
  <si>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</si>
  <si>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</si>
  <si>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</si>
  <si>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</si>
  <si>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</si>
  <si>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</si>
  <si>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</si>
  <si>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</si>
  <si>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</si>
  <si>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</si>
  <si>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</si>
  <si>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</si>
  <si>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</si>
  <si>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</si>
  <si>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</si>
  <si>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</si>
  <si>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</si>
  <si>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</si>
  <si>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</si>
  <si>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</si>
  <si>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</si>
  <si>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</si>
  <si>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</si>
  <si>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</si>
  <si>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</si>
  <si>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</si>
  <si>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</si>
  <si>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</si>
  <si>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</si>
  <si>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</si>
  <si>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</si>
  <si>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</si>
  <si>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Önkormányzati bérlakások felújítása</t>
  </si>
  <si>
    <t>Egyéb m.n.s. ép.-Strand körép.fűtés-gödör megsz.</t>
  </si>
  <si>
    <t xml:space="preserve">Egyéb máshová nem sorolt építés </t>
  </si>
  <si>
    <t>Önkormányzati bérlakások felújítása (elektromos, szennyvíz)</t>
  </si>
  <si>
    <t>- Többcélú Kistérségi Társulás Int.támogatás-egészségterv elkészítése (működési célú)</t>
  </si>
  <si>
    <t>- Többcélú Kistérségi Társulás Int.támogatás-finanszírozási előleg(működési célú)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</si>
  <si>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</si>
  <si>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</si>
  <si>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</si>
  <si>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>- Többcélú Kistérségi Társulás Int.támogatás-finanszírozási előleg (működési célú)</t>
  </si>
  <si>
    <t>Önk.képviselőválasztáshoz kapcs.tev.</t>
  </si>
  <si>
    <t>Önkormányzati vagyonnal való gazdálkodás</t>
  </si>
  <si>
    <t>Önkormányzati képviselőválasztáshoz kapcsolódó tevékenység</t>
  </si>
  <si>
    <t>Befektetések kiadásai</t>
  </si>
  <si>
    <t>TÁMOP 3.1.7. Referencia intézmények országos kialakítása</t>
  </si>
  <si>
    <t>Strandfürdő Kft. támogatása (pótbefizetés - működési célú)</t>
  </si>
  <si>
    <t>Versenysport-tevékenység támogatása</t>
  </si>
  <si>
    <t>Diáksport egyesület támogatás- Sportudvar fejlesztés önerő 50 %-a ( felh.)</t>
  </si>
  <si>
    <t>Önkorm. vagyon felújítás</t>
  </si>
  <si>
    <t>TIVA-Szolg épület felújítás</t>
  </si>
  <si>
    <t>- Többcélú Kistérségi Társulás orvosi ügyelet ellátásáért (működési célú)</t>
  </si>
  <si>
    <t>Társ. szoc.jutt.</t>
  </si>
  <si>
    <t>egyéb pe.átad</t>
  </si>
  <si>
    <t xml:space="preserve"> 7. melléklet</t>
  </si>
  <si>
    <t>8. melléklet</t>
  </si>
  <si>
    <t>Tervdokumentációk</t>
  </si>
  <si>
    <t xml:space="preserve"> a .../…...(…...) önk. rendelethez</t>
  </si>
  <si>
    <t xml:space="preserve">  a …./…....(…...) önk. rendelethez</t>
  </si>
  <si>
    <t>5. melléklet a .../…...(…....) önk. rendelethez</t>
  </si>
  <si>
    <t>6. melléklet a .../…...(…....) önk. rendelethez</t>
  </si>
  <si>
    <t xml:space="preserve"> a .../…....(…...) önk.  </t>
  </si>
  <si>
    <t xml:space="preserve">                    a .../…...(…...) önk. rendelethez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</si>
</sst>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color indexed="61"/>
      <name val="Times New Roman CE"/>
      <family val="1"/>
    </font>
    <font>
      <sz val="8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1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b/>
      <sz val="9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  <font>
      <sz val="10"/>
      <color indexed="5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4" borderId="7" applyNumberFormat="0" applyFont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3" fillId="6" borderId="0" applyNumberFormat="0" applyBorder="0" applyAlignment="0" applyProtection="0"/>
    <xf numFmtId="0" fontId="54" fillId="16" borderId="8" applyNumberFormat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4" fillId="0" borderId="0" xfId="61" applyFont="1" applyAlignment="1">
      <alignment horizontal="right"/>
      <protection/>
    </xf>
    <xf numFmtId="0" fontId="8" fillId="0" borderId="53" xfId="6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8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9" xfId="61" applyFont="1" applyBorder="1">
      <alignment/>
      <protection/>
    </xf>
    <xf numFmtId="49" fontId="29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30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7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3" xfId="59" applyNumberFormat="1" applyFont="1" applyBorder="1">
      <alignment/>
      <protection/>
    </xf>
    <xf numFmtId="49" fontId="5" fillId="0" borderId="64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5" fillId="0" borderId="0" xfId="59" applyNumberFormat="1" applyFont="1" applyAlignment="1">
      <alignment horizontal="right"/>
      <protection/>
    </xf>
    <xf numFmtId="49" fontId="25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51" xfId="59" applyNumberFormat="1" applyFont="1" applyBorder="1">
      <alignment/>
      <protection/>
    </xf>
    <xf numFmtId="49" fontId="7" fillId="0" borderId="66" xfId="59" applyNumberFormat="1" applyFont="1" applyBorder="1">
      <alignment/>
      <protection/>
    </xf>
    <xf numFmtId="49" fontId="7" fillId="0" borderId="57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7" fillId="0" borderId="56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67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31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8" xfId="59" applyNumberFormat="1" applyFont="1" applyFill="1" applyBorder="1">
      <alignment/>
      <protection/>
    </xf>
    <xf numFmtId="3" fontId="5" fillId="0" borderId="68" xfId="59" applyNumberFormat="1" applyFont="1" applyBorder="1">
      <alignment/>
      <protection/>
    </xf>
    <xf numFmtId="3" fontId="5" fillId="0" borderId="69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70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3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7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61" xfId="61" applyFont="1" applyBorder="1">
      <alignment/>
      <protection/>
    </xf>
    <xf numFmtId="1" fontId="4" fillId="0" borderId="59" xfId="61" applyNumberFormat="1" applyFont="1" applyBorder="1">
      <alignment/>
      <protection/>
    </xf>
    <xf numFmtId="169" fontId="4" fillId="0" borderId="66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7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38" fillId="0" borderId="57" xfId="59" applyNumberFormat="1" applyFont="1" applyBorder="1">
      <alignment/>
      <protection/>
    </xf>
    <xf numFmtId="3" fontId="38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71" xfId="59" applyNumberFormat="1" applyFont="1" applyBorder="1" applyAlignment="1">
      <alignment horizontal="left"/>
      <protection/>
    </xf>
    <xf numFmtId="49" fontId="5" fillId="0" borderId="72" xfId="59" applyNumberFormat="1" applyFont="1" applyBorder="1" applyAlignment="1">
      <alignment horizontal="left"/>
      <protection/>
    </xf>
    <xf numFmtId="49" fontId="5" fillId="0" borderId="71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39" fillId="0" borderId="25" xfId="40" applyNumberFormat="1" applyFont="1" applyBorder="1" applyAlignment="1">
      <alignment/>
    </xf>
    <xf numFmtId="1" fontId="41" fillId="0" borderId="0" xfId="0" applyNumberFormat="1" applyFont="1" applyAlignment="1">
      <alignment horizontal="centerContinuous"/>
    </xf>
    <xf numFmtId="3" fontId="24" fillId="0" borderId="25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43" fillId="0" borderId="25" xfId="40" applyNumberFormat="1" applyFont="1" applyBorder="1" applyAlignment="1">
      <alignment horizontal="right"/>
    </xf>
    <xf numFmtId="49" fontId="40" fillId="0" borderId="57" xfId="59" applyNumberFormat="1" applyFont="1" applyBorder="1" applyAlignment="1">
      <alignment horizontal="left"/>
      <protection/>
    </xf>
    <xf numFmtId="49" fontId="40" fillId="0" borderId="60" xfId="59" applyNumberFormat="1" applyFont="1" applyBorder="1" applyAlignment="1">
      <alignment horizontal="left"/>
      <protection/>
    </xf>
    <xf numFmtId="3" fontId="40" fillId="0" borderId="25" xfId="59" applyNumberFormat="1" applyFont="1" applyBorder="1">
      <alignment/>
      <protection/>
    </xf>
    <xf numFmtId="3" fontId="40" fillId="0" borderId="26" xfId="59" applyNumberFormat="1" applyFont="1" applyBorder="1">
      <alignment/>
      <protection/>
    </xf>
    <xf numFmtId="3" fontId="25" fillId="0" borderId="11" xfId="0" applyNumberFormat="1" applyFont="1" applyBorder="1" applyAlignment="1">
      <alignment horizontal="right"/>
    </xf>
    <xf numFmtId="3" fontId="4" fillId="0" borderId="66" xfId="61" applyNumberFormat="1" applyFont="1" applyBorder="1">
      <alignment/>
      <protection/>
    </xf>
    <xf numFmtId="3" fontId="4" fillId="0" borderId="75" xfId="61" applyNumberFormat="1" applyFont="1" applyBorder="1">
      <alignment/>
      <protection/>
    </xf>
    <xf numFmtId="3" fontId="4" fillId="0" borderId="59" xfId="61" applyNumberFormat="1" applyFont="1" applyBorder="1">
      <alignment/>
      <protection/>
    </xf>
    <xf numFmtId="3" fontId="4" fillId="0" borderId="70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8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6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4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0" fillId="0" borderId="77" xfId="57" applyFont="1" applyFill="1" applyBorder="1" applyAlignment="1" applyProtection="1">
      <alignment horizontal="right"/>
      <protection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66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 applyProtection="1">
      <alignment horizontal="center" vertical="center" wrapText="1"/>
      <protection/>
    </xf>
    <xf numFmtId="0" fontId="4" fillId="0" borderId="51" xfId="58" applyFont="1" applyFill="1" applyBorder="1" applyAlignment="1" applyProtection="1">
      <alignment horizontal="center" vertical="center" wrapText="1"/>
      <protection/>
    </xf>
    <xf numFmtId="0" fontId="4" fillId="0" borderId="66" xfId="58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8" xfId="58" applyFont="1" applyFill="1" applyBorder="1" applyAlignment="1" applyProtection="1">
      <alignment horizontal="left" vertical="center" wrapText="1" indent="1"/>
      <protection/>
    </xf>
    <xf numFmtId="0" fontId="4" fillId="0" borderId="55" xfId="58" applyFont="1" applyFill="1" applyBorder="1" applyAlignment="1" applyProtection="1">
      <alignment horizontal="left" vertical="center" wrapText="1" indent="1"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51" xfId="58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58" applyFont="1" applyFill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17" fillId="0" borderId="52" xfId="58" applyNumberFormat="1" applyFont="1" applyFill="1" applyBorder="1" applyAlignment="1" applyProtection="1">
      <alignment horizontal="right" vertical="center" wrapText="1"/>
      <protection/>
    </xf>
    <xf numFmtId="49" fontId="4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5" xfId="58" applyFont="1" applyFill="1" applyBorder="1" applyAlignment="1" applyProtection="1">
      <alignment vertical="center" wrapText="1"/>
      <protection/>
    </xf>
    <xf numFmtId="188" fontId="4" fillId="0" borderId="65" xfId="58" applyNumberFormat="1" applyFont="1" applyFill="1" applyBorder="1" applyAlignment="1" applyProtection="1">
      <alignment vertical="center" wrapText="1"/>
      <protection/>
    </xf>
    <xf numFmtId="0" fontId="8" fillId="0" borderId="6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6" xfId="58" applyFont="1" applyFill="1" applyBorder="1" applyAlignment="1" applyProtection="1">
      <alignment vertical="center" wrapText="1"/>
      <protection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7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3" fillId="0" borderId="0" xfId="58" applyFont="1" applyFill="1">
      <alignment/>
      <protection/>
    </xf>
    <xf numFmtId="3" fontId="4" fillId="0" borderId="52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4" fillId="0" borderId="35" xfId="58" applyNumberFormat="1" applyFont="1" applyFill="1" applyBorder="1" applyAlignment="1" applyProtection="1">
      <alignment vertical="center" wrapText="1"/>
      <protection locked="0"/>
    </xf>
    <xf numFmtId="3" fontId="65" fillId="0" borderId="27" xfId="0" applyNumberFormat="1" applyFont="1" applyBorder="1" applyAlignment="1">
      <alignment/>
    </xf>
    <xf numFmtId="3" fontId="64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24" fillId="0" borderId="28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24" fillId="0" borderId="27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67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2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3" fontId="8" fillId="0" borderId="44" xfId="61" applyNumberFormat="1" applyFont="1" applyBorder="1">
      <alignment/>
      <protection/>
    </xf>
    <xf numFmtId="3" fontId="8" fillId="0" borderId="27" xfId="40" applyNumberFormat="1" applyFont="1" applyBorder="1" applyAlignment="1">
      <alignment horizontal="right"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8" fillId="0" borderId="34" xfId="61" applyNumberFormat="1" applyFont="1" applyBorder="1">
      <alignment/>
      <protection/>
    </xf>
    <xf numFmtId="3" fontId="25" fillId="0" borderId="11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5" fillId="0" borderId="26" xfId="59" applyNumberFormat="1" applyFont="1" applyBorder="1">
      <alignment/>
      <protection/>
    </xf>
    <xf numFmtId="3" fontId="68" fillId="0" borderId="25" xfId="40" applyNumberFormat="1" applyFont="1" applyBorder="1" applyAlignment="1">
      <alignment/>
    </xf>
    <xf numFmtId="0" fontId="66" fillId="0" borderId="30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169" fontId="8" fillId="0" borderId="25" xfId="61" applyNumberFormat="1" applyFont="1" applyFill="1" applyBorder="1">
      <alignment/>
      <protection/>
    </xf>
    <xf numFmtId="3" fontId="25" fillId="0" borderId="10" xfId="0" applyNumberFormat="1" applyFont="1" applyBorder="1" applyAlignment="1">
      <alignment/>
    </xf>
    <xf numFmtId="3" fontId="5" fillId="0" borderId="25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49" fontId="5" fillId="0" borderId="33" xfId="0" applyNumberFormat="1" applyFont="1" applyBorder="1" applyAlignment="1">
      <alignment/>
    </xf>
    <xf numFmtId="3" fontId="8" fillId="0" borderId="25" xfId="40" applyNumberFormat="1" applyFont="1" applyFill="1" applyBorder="1" applyAlignment="1">
      <alignment horizontal="right"/>
    </xf>
    <xf numFmtId="3" fontId="4" fillId="0" borderId="44" xfId="61" applyNumberFormat="1" applyFont="1" applyBorder="1">
      <alignment/>
      <protection/>
    </xf>
    <xf numFmtId="0" fontId="8" fillId="0" borderId="33" xfId="61" applyFont="1" applyBorder="1">
      <alignment/>
      <protection/>
    </xf>
    <xf numFmtId="3" fontId="5" fillId="0" borderId="26" xfId="0" applyNumberFormat="1" applyFont="1" applyBorder="1" applyAlignment="1">
      <alignment horizontal="right"/>
    </xf>
    <xf numFmtId="3" fontId="5" fillId="0" borderId="22" xfId="59" applyNumberFormat="1" applyFont="1" applyBorder="1">
      <alignment/>
      <protection/>
    </xf>
    <xf numFmtId="3" fontId="10" fillId="0" borderId="25" xfId="40" applyNumberFormat="1" applyFont="1" applyBorder="1" applyAlignment="1" quotePrefix="1">
      <alignment horizontal="right"/>
    </xf>
    <xf numFmtId="3" fontId="8" fillId="0" borderId="25" xfId="61" applyNumberFormat="1" applyFont="1" applyBorder="1">
      <alignment/>
      <protection/>
    </xf>
    <xf numFmtId="3" fontId="25" fillId="0" borderId="42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5" fillId="0" borderId="60" xfId="59" applyNumberFormat="1" applyFont="1" applyBorder="1" applyAlignment="1">
      <alignment horizontal="right"/>
      <protection/>
    </xf>
    <xf numFmtId="3" fontId="69" fillId="0" borderId="26" xfId="59" applyNumberFormat="1" applyFont="1" applyBorder="1">
      <alignment/>
      <protection/>
    </xf>
    <xf numFmtId="166" fontId="12" fillId="0" borderId="23" xfId="40" applyNumberFormat="1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8" fontId="64" fillId="0" borderId="12" xfId="58" applyNumberFormat="1" applyFont="1" applyFill="1" applyBorder="1" applyAlignment="1" applyProtection="1">
      <alignment vertical="center" wrapText="1"/>
      <protection locked="0"/>
    </xf>
    <xf numFmtId="188" fontId="64" fillId="0" borderId="26" xfId="58" applyNumberFormat="1" applyFont="1" applyFill="1" applyBorder="1" applyAlignment="1" applyProtection="1">
      <alignment vertical="center" wrapText="1"/>
      <protection locked="0"/>
    </xf>
    <xf numFmtId="188" fontId="64" fillId="0" borderId="46" xfId="58" applyNumberFormat="1" applyFont="1" applyFill="1" applyBorder="1" applyAlignment="1" applyProtection="1">
      <alignment vertical="center" wrapText="1"/>
      <protection locked="0"/>
    </xf>
    <xf numFmtId="188" fontId="64" fillId="0" borderId="26" xfId="58" applyNumberFormat="1" applyFont="1" applyFill="1" applyBorder="1" applyAlignment="1" applyProtection="1">
      <alignment horizontal="right" vertical="center" wrapText="1"/>
      <protection locked="0"/>
    </xf>
    <xf numFmtId="3" fontId="67" fillId="0" borderId="23" xfId="59" applyNumberFormat="1" applyFont="1" applyBorder="1" applyAlignment="1">
      <alignment horizontal="right"/>
      <protection/>
    </xf>
    <xf numFmtId="166" fontId="69" fillId="0" borderId="22" xfId="40" applyNumberFormat="1" applyFont="1" applyBorder="1" applyAlignment="1">
      <alignment/>
    </xf>
    <xf numFmtId="3" fontId="67" fillId="0" borderId="25" xfId="40" applyNumberFormat="1" applyFont="1" applyBorder="1" applyAlignment="1">
      <alignment horizontal="right"/>
    </xf>
    <xf numFmtId="0" fontId="18" fillId="0" borderId="30" xfId="0" applyFont="1" applyBorder="1" applyAlignment="1">
      <alignment horizontal="center"/>
    </xf>
    <xf numFmtId="3" fontId="65" fillId="0" borderId="2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65" fillId="0" borderId="25" xfId="0" applyNumberFormat="1" applyFont="1" applyBorder="1" applyAlignment="1">
      <alignment/>
    </xf>
    <xf numFmtId="3" fontId="65" fillId="0" borderId="34" xfId="0" applyNumberFormat="1" applyFont="1" applyBorder="1" applyAlignment="1">
      <alignment/>
    </xf>
    <xf numFmtId="0" fontId="62" fillId="0" borderId="37" xfId="58" applyFont="1" applyFill="1" applyBorder="1" applyAlignment="1" applyProtection="1">
      <alignment horizontal="left" vertical="center" wrapText="1"/>
      <protection/>
    </xf>
    <xf numFmtId="188" fontId="18" fillId="0" borderId="7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59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1" fillId="0" borderId="70" xfId="61" applyFont="1" applyBorder="1" applyAlignment="1">
      <alignment horizontal="center"/>
      <protection/>
    </xf>
    <xf numFmtId="0" fontId="4" fillId="0" borderId="59" xfId="61" applyFont="1" applyBorder="1" applyAlignment="1">
      <alignment horizontal="left"/>
      <protection/>
    </xf>
    <xf numFmtId="0" fontId="0" fillId="0" borderId="80" xfId="61" applyBorder="1" applyAlignment="1">
      <alignment horizontal="left"/>
      <protection/>
    </xf>
    <xf numFmtId="0" fontId="0" fillId="0" borderId="70" xfId="61" applyBorder="1" applyAlignment="1">
      <alignment horizontal="left"/>
      <protection/>
    </xf>
    <xf numFmtId="0" fontId="4" fillId="0" borderId="65" xfId="61" applyFont="1" applyBorder="1" applyAlignment="1">
      <alignment horizontal="center" wrapText="1"/>
      <protection/>
    </xf>
    <xf numFmtId="0" fontId="15" fillId="0" borderId="50" xfId="0" applyFont="1" applyBorder="1" applyAlignment="1">
      <alignment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4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16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  <xf numFmtId="49" fontId="6" fillId="0" borderId="0" xfId="59" applyNumberFormat="1" applyFont="1" applyAlignment="1">
      <alignment horizontal="center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6" xfId="59" applyNumberFormat="1" applyFont="1" applyBorder="1" applyAlignment="1">
      <alignment horizontal="left"/>
      <protection/>
    </xf>
    <xf numFmtId="49" fontId="5" fillId="0" borderId="81" xfId="59" applyNumberFormat="1" applyFont="1" applyBorder="1" applyAlignment="1">
      <alignment horizontal="left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7" fillId="0" borderId="82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3" fontId="64" fillId="0" borderId="45" xfId="61" applyNumberFormat="1" applyFont="1" applyBorder="1">
      <alignment/>
      <protection/>
    </xf>
    <xf numFmtId="3" fontId="64" fillId="0" borderId="25" xfId="40" applyNumberFormat="1" applyFont="1" applyBorder="1" applyAlignment="1">
      <alignment horizontal="right"/>
    </xf>
    <xf numFmtId="3" fontId="64" fillId="0" borderId="27" xfId="40" applyNumberFormat="1" applyFont="1" applyBorder="1" applyAlignment="1">
      <alignment horizontal="right"/>
    </xf>
    <xf numFmtId="3" fontId="64" fillId="0" borderId="44" xfId="61" applyNumberFormat="1" applyFont="1" applyBorder="1">
      <alignment/>
      <protection/>
    </xf>
    <xf numFmtId="166" fontId="67" fillId="0" borderId="26" xfId="40" applyNumberFormat="1" applyFont="1" applyBorder="1" applyAlignment="1">
      <alignment/>
    </xf>
    <xf numFmtId="3" fontId="64" fillId="0" borderId="25" xfId="40" applyNumberFormat="1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I145"/>
  <sheetViews>
    <sheetView zoomScale="120" zoomScaleNormal="120" zoomScaleSheetLayoutView="130" workbookViewId="0" topLeftCell="A1">
      <selection activeCell="C89" sqref="C89"/>
    </sheetView>
  </sheetViews>
  <sheetFormatPr defaultColWidth="9.140625" defaultRowHeight="12.75"/>
  <cols>
    <col min="1" max="1" width="6.421875" style="383" customWidth="1"/>
    <col min="2" max="2" width="78.57421875" style="383" customWidth="1"/>
    <col min="3" max="3" width="18.57421875" style="383" customWidth="1"/>
    <col min="4" max="4" width="7.7109375" style="383" customWidth="1"/>
    <col min="5" max="16384" width="8.00390625" style="383" customWidth="1"/>
  </cols>
  <sheetData>
    <row r="1" spans="1:3" ht="15.75" customHeight="1">
      <c r="A1" s="382" t="s">
        <v>372</v>
      </c>
      <c r="B1" s="382"/>
      <c r="C1" s="382"/>
    </row>
    <row r="2" spans="1:3" ht="15.75" customHeight="1" thickBot="1">
      <c r="A2" s="568" t="s">
        <v>373</v>
      </c>
      <c r="B2" s="568"/>
      <c r="C2" s="384"/>
    </row>
    <row r="3" spans="1:3" ht="37.5" customHeight="1" thickBot="1">
      <c r="A3" s="385" t="s">
        <v>374</v>
      </c>
      <c r="B3" s="386" t="s">
        <v>375</v>
      </c>
      <c r="C3" s="387" t="s">
        <v>345</v>
      </c>
    </row>
    <row r="4" spans="1:3" s="391" customFormat="1" ht="12" customHeight="1" thickBot="1">
      <c r="A4" s="388">
        <v>1</v>
      </c>
      <c r="B4" s="389">
        <v>2</v>
      </c>
      <c r="C4" s="390">
        <v>3</v>
      </c>
    </row>
    <row r="5" spans="1:3" s="395" customFormat="1" ht="12" customHeight="1" thickBot="1">
      <c r="A5" s="392" t="s">
        <v>131</v>
      </c>
      <c r="B5" s="393" t="s">
        <v>376</v>
      </c>
      <c r="C5" s="394">
        <f>+C6+C13+C22</f>
        <v>571476</v>
      </c>
    </row>
    <row r="6" spans="1:3" s="395" customFormat="1" ht="12" customHeight="1" thickBot="1">
      <c r="A6" s="396" t="s">
        <v>133</v>
      </c>
      <c r="B6" s="397" t="s">
        <v>578</v>
      </c>
      <c r="C6" s="398">
        <f>SUM(C7:C12)</f>
        <v>355974</v>
      </c>
    </row>
    <row r="7" spans="1:3" s="395" customFormat="1" ht="12" customHeight="1">
      <c r="A7" s="399" t="s">
        <v>377</v>
      </c>
      <c r="B7" s="400" t="s">
        <v>378</v>
      </c>
      <c r="C7" s="401">
        <v>251071</v>
      </c>
    </row>
    <row r="8" spans="1:3" s="395" customFormat="1" ht="12" customHeight="1">
      <c r="A8" s="399" t="s">
        <v>379</v>
      </c>
      <c r="B8" s="400" t="s">
        <v>380</v>
      </c>
      <c r="C8" s="401"/>
    </row>
    <row r="9" spans="1:3" s="395" customFormat="1" ht="12" customHeight="1">
      <c r="A9" s="399" t="s">
        <v>381</v>
      </c>
      <c r="B9" s="400" t="s">
        <v>382</v>
      </c>
      <c r="C9" s="401">
        <v>66000</v>
      </c>
    </row>
    <row r="10" spans="1:3" s="395" customFormat="1" ht="12" customHeight="1">
      <c r="A10" s="399" t="s">
        <v>383</v>
      </c>
      <c r="B10" s="400" t="s">
        <v>384</v>
      </c>
      <c r="C10" s="401">
        <v>4000</v>
      </c>
    </row>
    <row r="11" spans="1:3" s="395" customFormat="1" ht="12" customHeight="1">
      <c r="A11" s="399" t="s">
        <v>385</v>
      </c>
      <c r="B11" s="400" t="s">
        <v>386</v>
      </c>
      <c r="C11" s="416">
        <v>34903</v>
      </c>
    </row>
    <row r="12" spans="1:3" s="395" customFormat="1" ht="12" customHeight="1" thickBot="1">
      <c r="A12" s="399" t="s">
        <v>387</v>
      </c>
      <c r="B12" s="400" t="s">
        <v>388</v>
      </c>
      <c r="C12" s="401"/>
    </row>
    <row r="13" spans="1:3" s="395" customFormat="1" ht="12" customHeight="1" thickBot="1">
      <c r="A13" s="396" t="s">
        <v>135</v>
      </c>
      <c r="B13" s="397" t="s">
        <v>389</v>
      </c>
      <c r="C13" s="402">
        <f>SUM(C14:C21)</f>
        <v>215502</v>
      </c>
    </row>
    <row r="14" spans="1:3" s="395" customFormat="1" ht="12" customHeight="1">
      <c r="A14" s="403" t="s">
        <v>390</v>
      </c>
      <c r="B14" s="404" t="s">
        <v>391</v>
      </c>
      <c r="C14" s="505">
        <v>17583</v>
      </c>
    </row>
    <row r="15" spans="1:3" s="395" customFormat="1" ht="12" customHeight="1">
      <c r="A15" s="399" t="s">
        <v>392</v>
      </c>
      <c r="B15" s="400" t="s">
        <v>393</v>
      </c>
      <c r="C15" s="416">
        <v>96232</v>
      </c>
    </row>
    <row r="16" spans="1:3" s="395" customFormat="1" ht="12" customHeight="1">
      <c r="A16" s="399" t="s">
        <v>394</v>
      </c>
      <c r="B16" s="400" t="s">
        <v>395</v>
      </c>
      <c r="C16" s="416">
        <v>16153</v>
      </c>
    </row>
    <row r="17" spans="1:3" s="395" customFormat="1" ht="12" customHeight="1">
      <c r="A17" s="399" t="s">
        <v>396</v>
      </c>
      <c r="B17" s="400" t="s">
        <v>397</v>
      </c>
      <c r="C17" s="401">
        <v>20648</v>
      </c>
    </row>
    <row r="18" spans="1:3" s="395" customFormat="1" ht="12" customHeight="1">
      <c r="A18" s="405" t="s">
        <v>398</v>
      </c>
      <c r="B18" s="406" t="s">
        <v>399</v>
      </c>
      <c r="C18" s="407">
        <v>2463</v>
      </c>
    </row>
    <row r="19" spans="1:3" s="395" customFormat="1" ht="12" customHeight="1">
      <c r="A19" s="399" t="s">
        <v>400</v>
      </c>
      <c r="B19" s="400" t="s">
        <v>401</v>
      </c>
      <c r="C19" s="401">
        <v>40567</v>
      </c>
    </row>
    <row r="20" spans="1:3" s="395" customFormat="1" ht="12" customHeight="1">
      <c r="A20" s="399" t="s">
        <v>402</v>
      </c>
      <c r="B20" s="400" t="s">
        <v>403</v>
      </c>
      <c r="C20" s="401">
        <v>320</v>
      </c>
    </row>
    <row r="21" spans="1:3" s="395" customFormat="1" ht="12" customHeight="1" thickBot="1">
      <c r="A21" s="408" t="s">
        <v>404</v>
      </c>
      <c r="B21" s="409" t="s">
        <v>405</v>
      </c>
      <c r="C21" s="437">
        <v>21536</v>
      </c>
    </row>
    <row r="22" spans="1:3" s="395" customFormat="1" ht="12" customHeight="1" thickBot="1">
      <c r="A22" s="396" t="s">
        <v>406</v>
      </c>
      <c r="B22" s="397" t="s">
        <v>407</v>
      </c>
      <c r="C22" s="410"/>
    </row>
    <row r="23" spans="1:3" s="395" customFormat="1" ht="12" customHeight="1" thickBot="1">
      <c r="A23" s="396" t="s">
        <v>139</v>
      </c>
      <c r="B23" s="397" t="s">
        <v>579</v>
      </c>
      <c r="C23" s="402">
        <f>SUM(C24:C31)</f>
        <v>1533139</v>
      </c>
    </row>
    <row r="24" spans="1:3" s="395" customFormat="1" ht="12" customHeight="1">
      <c r="A24" s="411" t="s">
        <v>408</v>
      </c>
      <c r="B24" s="412" t="s">
        <v>409</v>
      </c>
      <c r="C24" s="424">
        <v>705634</v>
      </c>
    </row>
    <row r="25" spans="1:3" s="395" customFormat="1" ht="12" customHeight="1">
      <c r="A25" s="399" t="s">
        <v>410</v>
      </c>
      <c r="B25" s="400" t="s">
        <v>411</v>
      </c>
      <c r="C25" s="416">
        <v>87380</v>
      </c>
    </row>
    <row r="26" spans="1:3" s="395" customFormat="1" ht="12" customHeight="1">
      <c r="A26" s="399" t="s">
        <v>412</v>
      </c>
      <c r="B26" s="400" t="s">
        <v>413</v>
      </c>
      <c r="C26" s="551">
        <v>18448</v>
      </c>
    </row>
    <row r="27" spans="1:3" s="395" customFormat="1" ht="12" customHeight="1">
      <c r="A27" s="414" t="s">
        <v>414</v>
      </c>
      <c r="B27" s="400" t="s">
        <v>415</v>
      </c>
      <c r="C27" s="422"/>
    </row>
    <row r="28" spans="1:3" s="395" customFormat="1" ht="12" customHeight="1">
      <c r="A28" s="414" t="s">
        <v>416</v>
      </c>
      <c r="B28" s="400" t="s">
        <v>417</v>
      </c>
      <c r="C28" s="422"/>
    </row>
    <row r="29" spans="1:3" s="395" customFormat="1" ht="12" customHeight="1">
      <c r="A29" s="399" t="s">
        <v>418</v>
      </c>
      <c r="B29" s="400" t="s">
        <v>419</v>
      </c>
      <c r="C29" s="416"/>
    </row>
    <row r="30" spans="1:3" s="395" customFormat="1" ht="12" customHeight="1">
      <c r="A30" s="399" t="s">
        <v>420</v>
      </c>
      <c r="B30" s="400" t="s">
        <v>598</v>
      </c>
      <c r="C30" s="416">
        <v>4500</v>
      </c>
    </row>
    <row r="31" spans="1:3" s="395" customFormat="1" ht="12" customHeight="1" thickBot="1">
      <c r="A31" s="399" t="s">
        <v>421</v>
      </c>
      <c r="B31" s="400" t="s">
        <v>422</v>
      </c>
      <c r="C31" s="416">
        <v>717177</v>
      </c>
    </row>
    <row r="32" spans="1:3" s="395" customFormat="1" ht="12" customHeight="1" thickBot="1">
      <c r="A32" s="396" t="s">
        <v>141</v>
      </c>
      <c r="B32" s="397" t="s">
        <v>580</v>
      </c>
      <c r="C32" s="402">
        <f>+C33+C39</f>
        <v>196171</v>
      </c>
    </row>
    <row r="33" spans="1:3" s="395" customFormat="1" ht="12" customHeight="1">
      <c r="A33" s="411" t="s">
        <v>423</v>
      </c>
      <c r="B33" s="417" t="s">
        <v>424</v>
      </c>
      <c r="C33" s="418">
        <f>SUM(C34:C38)</f>
        <v>180904</v>
      </c>
    </row>
    <row r="34" spans="1:3" s="395" customFormat="1" ht="12" customHeight="1">
      <c r="A34" s="399" t="s">
        <v>425</v>
      </c>
      <c r="B34" s="419" t="s">
        <v>426</v>
      </c>
      <c r="C34" s="416"/>
    </row>
    <row r="35" spans="1:3" s="395" customFormat="1" ht="12" customHeight="1">
      <c r="A35" s="399" t="s">
        <v>427</v>
      </c>
      <c r="B35" s="419" t="s">
        <v>428</v>
      </c>
      <c r="C35" s="416">
        <v>1204</v>
      </c>
    </row>
    <row r="36" spans="1:3" s="395" customFormat="1" ht="12" customHeight="1">
      <c r="A36" s="399" t="s">
        <v>429</v>
      </c>
      <c r="B36" s="419" t="s">
        <v>430</v>
      </c>
      <c r="C36" s="416">
        <v>22000</v>
      </c>
    </row>
    <row r="37" spans="1:3" s="395" customFormat="1" ht="12" customHeight="1">
      <c r="A37" s="399" t="s">
        <v>431</v>
      </c>
      <c r="B37" s="419" t="s">
        <v>432</v>
      </c>
      <c r="C37" s="416">
        <v>28428</v>
      </c>
    </row>
    <row r="38" spans="1:3" s="395" customFormat="1" ht="12" customHeight="1">
      <c r="A38" s="399" t="s">
        <v>433</v>
      </c>
      <c r="B38" s="419" t="s">
        <v>434</v>
      </c>
      <c r="C38" s="416">
        <v>129272</v>
      </c>
    </row>
    <row r="39" spans="1:3" s="395" customFormat="1" ht="12" customHeight="1">
      <c r="A39" s="399" t="s">
        <v>435</v>
      </c>
      <c r="B39" s="417" t="s">
        <v>436</v>
      </c>
      <c r="C39" s="420">
        <f>SUM(C40:C44)</f>
        <v>15267</v>
      </c>
    </row>
    <row r="40" spans="1:3" s="395" customFormat="1" ht="12" customHeight="1">
      <c r="A40" s="399" t="s">
        <v>437</v>
      </c>
      <c r="B40" s="419" t="s">
        <v>426</v>
      </c>
      <c r="C40" s="416"/>
    </row>
    <row r="41" spans="1:3" s="395" customFormat="1" ht="12" customHeight="1">
      <c r="A41" s="399" t="s">
        <v>438</v>
      </c>
      <c r="B41" s="419" t="s">
        <v>428</v>
      </c>
      <c r="C41" s="416"/>
    </row>
    <row r="42" spans="1:3" s="395" customFormat="1" ht="12" customHeight="1">
      <c r="A42" s="399" t="s">
        <v>439</v>
      </c>
      <c r="B42" s="419" t="s">
        <v>430</v>
      </c>
      <c r="C42" s="416"/>
    </row>
    <row r="43" spans="1:3" s="395" customFormat="1" ht="12" customHeight="1">
      <c r="A43" s="399" t="s">
        <v>440</v>
      </c>
      <c r="B43" s="419" t="s">
        <v>432</v>
      </c>
      <c r="C43" s="416">
        <v>14091</v>
      </c>
    </row>
    <row r="44" spans="1:3" s="395" customFormat="1" ht="12" customHeight="1" thickBot="1">
      <c r="A44" s="414" t="s">
        <v>441</v>
      </c>
      <c r="B44" s="421" t="s">
        <v>442</v>
      </c>
      <c r="C44" s="422">
        <v>1176</v>
      </c>
    </row>
    <row r="45" spans="1:3" s="395" customFormat="1" ht="12" customHeight="1" thickBot="1">
      <c r="A45" s="396" t="s">
        <v>443</v>
      </c>
      <c r="B45" s="397" t="s">
        <v>581</v>
      </c>
      <c r="C45" s="402">
        <f>SUM(C46:C48)</f>
        <v>61507</v>
      </c>
    </row>
    <row r="46" spans="1:3" s="395" customFormat="1" ht="12" customHeight="1">
      <c r="A46" s="411" t="s">
        <v>444</v>
      </c>
      <c r="B46" s="412" t="s">
        <v>445</v>
      </c>
      <c r="C46" s="413">
        <v>5000</v>
      </c>
    </row>
    <row r="47" spans="1:3" s="395" customFormat="1" ht="12" customHeight="1">
      <c r="A47" s="405" t="s">
        <v>446</v>
      </c>
      <c r="B47" s="400" t="s">
        <v>447</v>
      </c>
      <c r="C47" s="425">
        <v>56507</v>
      </c>
    </row>
    <row r="48" spans="1:3" s="395" customFormat="1" ht="12" customHeight="1" thickBot="1">
      <c r="A48" s="414" t="s">
        <v>448</v>
      </c>
      <c r="B48" s="423" t="s">
        <v>449</v>
      </c>
      <c r="C48" s="415"/>
    </row>
    <row r="49" spans="1:3" s="395" customFormat="1" ht="12" customHeight="1" thickBot="1">
      <c r="A49" s="396" t="s">
        <v>146</v>
      </c>
      <c r="B49" s="397" t="s">
        <v>582</v>
      </c>
      <c r="C49" s="402">
        <f>+C50+C51</f>
        <v>27266</v>
      </c>
    </row>
    <row r="50" spans="1:3" s="395" customFormat="1" ht="12" customHeight="1">
      <c r="A50" s="411" t="s">
        <v>450</v>
      </c>
      <c r="B50" s="400" t="s">
        <v>451</v>
      </c>
      <c r="C50" s="424"/>
    </row>
    <row r="51" spans="1:3" s="395" customFormat="1" ht="12" customHeight="1" thickBot="1">
      <c r="A51" s="405" t="s">
        <v>452</v>
      </c>
      <c r="B51" s="400" t="s">
        <v>453</v>
      </c>
      <c r="C51" s="425">
        <v>27266</v>
      </c>
    </row>
    <row r="52" spans="1:5" s="395" customFormat="1" ht="17.25" customHeight="1" thickBot="1">
      <c r="A52" s="396" t="s">
        <v>454</v>
      </c>
      <c r="B52" s="397" t="s">
        <v>455</v>
      </c>
      <c r="C52" s="426"/>
      <c r="E52" s="427"/>
    </row>
    <row r="53" spans="1:3" s="395" customFormat="1" ht="12" customHeight="1" thickBot="1">
      <c r="A53" s="396" t="s">
        <v>151</v>
      </c>
      <c r="B53" s="428" t="s">
        <v>456</v>
      </c>
      <c r="C53" s="429">
        <f>+C5+C23+C32+C45+C49+C52</f>
        <v>2389559</v>
      </c>
    </row>
    <row r="54" spans="1:3" s="395" customFormat="1" ht="12" customHeight="1" thickBot="1">
      <c r="A54" s="430" t="s">
        <v>153</v>
      </c>
      <c r="B54" s="431" t="s">
        <v>457</v>
      </c>
      <c r="C54" s="506">
        <f>SUM(C55:C56)</f>
        <v>45506</v>
      </c>
    </row>
    <row r="55" spans="1:3" s="395" customFormat="1" ht="12" customHeight="1">
      <c r="A55" s="433" t="s">
        <v>458</v>
      </c>
      <c r="B55" s="434" t="s">
        <v>459</v>
      </c>
      <c r="C55" s="507">
        <v>28606</v>
      </c>
    </row>
    <row r="56" spans="1:3" s="395" customFormat="1" ht="12" customHeight="1" thickBot="1">
      <c r="A56" s="435" t="s">
        <v>460</v>
      </c>
      <c r="B56" s="436" t="s">
        <v>461</v>
      </c>
      <c r="C56" s="437">
        <v>16900</v>
      </c>
    </row>
    <row r="57" spans="1:3" s="395" customFormat="1" ht="12" customHeight="1" thickBot="1">
      <c r="A57" s="430" t="s">
        <v>155</v>
      </c>
      <c r="B57" s="431" t="s">
        <v>462</v>
      </c>
      <c r="C57" s="432">
        <f>SUM(C58,C65)</f>
        <v>472887</v>
      </c>
    </row>
    <row r="58" spans="1:3" s="395" customFormat="1" ht="12" customHeight="1">
      <c r="A58" s="403" t="s">
        <v>463</v>
      </c>
      <c r="B58" s="417" t="s">
        <v>464</v>
      </c>
      <c r="C58" s="438">
        <f>SUM(C59:C64)</f>
        <v>472887</v>
      </c>
    </row>
    <row r="59" spans="1:3" s="395" customFormat="1" ht="12" customHeight="1">
      <c r="A59" s="411" t="s">
        <v>465</v>
      </c>
      <c r="B59" s="439" t="s">
        <v>466</v>
      </c>
      <c r="C59" s="416"/>
    </row>
    <row r="60" spans="1:3" s="395" customFormat="1" ht="12" customHeight="1">
      <c r="A60" s="411" t="s">
        <v>467</v>
      </c>
      <c r="B60" s="439" t="s">
        <v>468</v>
      </c>
      <c r="C60" s="416">
        <v>472887</v>
      </c>
    </row>
    <row r="61" spans="1:3" s="395" customFormat="1" ht="12" customHeight="1">
      <c r="A61" s="411" t="s">
        <v>469</v>
      </c>
      <c r="B61" s="439" t="s">
        <v>470</v>
      </c>
      <c r="C61" s="425"/>
    </row>
    <row r="62" spans="1:3" s="395" customFormat="1" ht="12" customHeight="1">
      <c r="A62" s="411" t="s">
        <v>471</v>
      </c>
      <c r="B62" s="439" t="s">
        <v>472</v>
      </c>
      <c r="C62" s="422"/>
    </row>
    <row r="63" spans="1:3" s="395" customFormat="1" ht="12" customHeight="1">
      <c r="A63" s="411" t="s">
        <v>473</v>
      </c>
      <c r="B63" s="439" t="s">
        <v>474</v>
      </c>
      <c r="C63" s="422"/>
    </row>
    <row r="64" spans="1:3" s="395" customFormat="1" ht="12" customHeight="1">
      <c r="A64" s="411" t="s">
        <v>475</v>
      </c>
      <c r="B64" s="439" t="s">
        <v>476</v>
      </c>
      <c r="C64" s="422"/>
    </row>
    <row r="65" spans="1:3" s="395" customFormat="1" ht="12" customHeight="1">
      <c r="A65" s="411" t="s">
        <v>477</v>
      </c>
      <c r="B65" s="417" t="s">
        <v>478</v>
      </c>
      <c r="C65" s="440">
        <f>SUM(C66:C72)</f>
        <v>0</v>
      </c>
    </row>
    <row r="66" spans="1:3" s="395" customFormat="1" ht="12" customHeight="1">
      <c r="A66" s="411" t="s">
        <v>479</v>
      </c>
      <c r="B66" s="439" t="s">
        <v>466</v>
      </c>
      <c r="C66" s="416"/>
    </row>
    <row r="67" spans="1:3" s="395" customFormat="1" ht="12" customHeight="1">
      <c r="A67" s="411" t="s">
        <v>480</v>
      </c>
      <c r="B67" s="439" t="s">
        <v>481</v>
      </c>
      <c r="C67" s="416"/>
    </row>
    <row r="68" spans="1:3" s="395" customFormat="1" ht="12" customHeight="1">
      <c r="A68" s="411" t="s">
        <v>482</v>
      </c>
      <c r="B68" s="439" t="s">
        <v>483</v>
      </c>
      <c r="C68" s="425"/>
    </row>
    <row r="69" spans="1:3" s="395" customFormat="1" ht="12" customHeight="1">
      <c r="A69" s="411" t="s">
        <v>484</v>
      </c>
      <c r="B69" s="439" t="s">
        <v>470</v>
      </c>
      <c r="C69" s="416"/>
    </row>
    <row r="70" spans="1:3" s="395" customFormat="1" ht="12" customHeight="1">
      <c r="A70" s="405" t="s">
        <v>485</v>
      </c>
      <c r="B70" s="421" t="s">
        <v>486</v>
      </c>
      <c r="C70" s="407"/>
    </row>
    <row r="71" spans="1:3" s="395" customFormat="1" ht="12" customHeight="1">
      <c r="A71" s="399" t="s">
        <v>487</v>
      </c>
      <c r="B71" s="421" t="s">
        <v>474</v>
      </c>
      <c r="C71" s="401"/>
    </row>
    <row r="72" spans="1:3" s="395" customFormat="1" ht="12" customHeight="1" thickBot="1">
      <c r="A72" s="441" t="s">
        <v>488</v>
      </c>
      <c r="B72" s="442" t="s">
        <v>489</v>
      </c>
      <c r="C72" s="443"/>
    </row>
    <row r="73" spans="1:4" s="395" customFormat="1" ht="15" customHeight="1" thickBot="1">
      <c r="A73" s="396" t="s">
        <v>158</v>
      </c>
      <c r="B73" s="444" t="s">
        <v>490</v>
      </c>
      <c r="C73" s="402">
        <f>+C53+C54+C57</f>
        <v>2907952</v>
      </c>
      <c r="D73" s="445"/>
    </row>
    <row r="74" spans="1:3" s="395" customFormat="1" ht="22.5" customHeight="1" hidden="1">
      <c r="A74" s="567"/>
      <c r="B74" s="567"/>
      <c r="C74" s="567"/>
    </row>
    <row r="75" spans="1:3" s="395" customFormat="1" ht="12.75" customHeight="1">
      <c r="A75" s="446"/>
      <c r="B75" s="447"/>
      <c r="C75" s="448"/>
    </row>
    <row r="76" spans="1:3" ht="16.5" customHeight="1">
      <c r="A76" s="571" t="s">
        <v>491</v>
      </c>
      <c r="B76" s="571"/>
      <c r="C76" s="571"/>
    </row>
    <row r="77" spans="1:3" ht="16.5" customHeight="1" thickBot="1">
      <c r="A77" s="568" t="s">
        <v>492</v>
      </c>
      <c r="B77" s="568"/>
      <c r="C77" s="384"/>
    </row>
    <row r="78" spans="1:3" ht="37.5" customHeight="1" thickBot="1">
      <c r="A78" s="385" t="s">
        <v>493</v>
      </c>
      <c r="B78" s="386" t="s">
        <v>494</v>
      </c>
      <c r="C78" s="387" t="s">
        <v>345</v>
      </c>
    </row>
    <row r="79" spans="1:3" s="391" customFormat="1" ht="12" customHeight="1" thickBot="1">
      <c r="A79" s="388">
        <v>1</v>
      </c>
      <c r="B79" s="389">
        <v>2</v>
      </c>
      <c r="C79" s="390">
        <v>3</v>
      </c>
    </row>
    <row r="80" spans="1:3" ht="12" customHeight="1" thickBot="1">
      <c r="A80" s="392" t="s">
        <v>131</v>
      </c>
      <c r="B80" s="449" t="s">
        <v>583</v>
      </c>
      <c r="C80" s="450">
        <f>SUM(C81:C85)</f>
        <v>2405769</v>
      </c>
    </row>
    <row r="81" spans="1:3" ht="12" customHeight="1">
      <c r="A81" s="403" t="s">
        <v>495</v>
      </c>
      <c r="B81" s="404" t="s">
        <v>496</v>
      </c>
      <c r="C81" s="548">
        <v>938361</v>
      </c>
    </row>
    <row r="82" spans="1:3" ht="12" customHeight="1">
      <c r="A82" s="399" t="s">
        <v>497</v>
      </c>
      <c r="B82" s="400" t="s">
        <v>498</v>
      </c>
      <c r="C82" s="549">
        <v>240388</v>
      </c>
    </row>
    <row r="83" spans="1:3" ht="12" customHeight="1">
      <c r="A83" s="399" t="s">
        <v>499</v>
      </c>
      <c r="B83" s="400" t="s">
        <v>500</v>
      </c>
      <c r="C83" s="475">
        <v>721454</v>
      </c>
    </row>
    <row r="84" spans="1:3" ht="12" customHeight="1">
      <c r="A84" s="399" t="s">
        <v>501</v>
      </c>
      <c r="B84" s="451" t="s">
        <v>502</v>
      </c>
      <c r="C84" s="509">
        <v>15279</v>
      </c>
    </row>
    <row r="85" spans="1:3" ht="12" customHeight="1">
      <c r="A85" s="399" t="s">
        <v>503</v>
      </c>
      <c r="B85" s="452" t="s">
        <v>504</v>
      </c>
      <c r="C85" s="475">
        <v>490287</v>
      </c>
    </row>
    <row r="86" spans="1:3" ht="12" customHeight="1">
      <c r="A86" s="399" t="s">
        <v>505</v>
      </c>
      <c r="B86" s="400" t="s">
        <v>506</v>
      </c>
      <c r="C86" s="509"/>
    </row>
    <row r="87" spans="1:3" ht="12" customHeight="1">
      <c r="A87" s="399" t="s">
        <v>507</v>
      </c>
      <c r="B87" s="453" t="s">
        <v>508</v>
      </c>
      <c r="C87" s="509">
        <v>266156</v>
      </c>
    </row>
    <row r="88" spans="1:3" ht="12" customHeight="1">
      <c r="A88" s="399" t="s">
        <v>509</v>
      </c>
      <c r="B88" s="453" t="s">
        <v>510</v>
      </c>
      <c r="C88" s="509"/>
    </row>
    <row r="89" spans="1:3" ht="12" customHeight="1">
      <c r="A89" s="399" t="s">
        <v>511</v>
      </c>
      <c r="B89" s="454" t="s">
        <v>512</v>
      </c>
      <c r="C89" s="475">
        <v>102763</v>
      </c>
    </row>
    <row r="90" spans="1:3" ht="12" customHeight="1">
      <c r="A90" s="399" t="s">
        <v>513</v>
      </c>
      <c r="B90" s="454" t="s">
        <v>514</v>
      </c>
      <c r="C90" s="475">
        <v>57766</v>
      </c>
    </row>
    <row r="91" spans="1:3" ht="12" customHeight="1">
      <c r="A91" s="405" t="s">
        <v>515</v>
      </c>
      <c r="B91" s="455" t="s">
        <v>516</v>
      </c>
      <c r="C91" s="509"/>
    </row>
    <row r="92" spans="1:3" ht="12" customHeight="1">
      <c r="A92" s="399" t="s">
        <v>517</v>
      </c>
      <c r="B92" s="455" t="s">
        <v>518</v>
      </c>
      <c r="C92" s="509">
        <v>62421</v>
      </c>
    </row>
    <row r="93" spans="1:3" ht="12" customHeight="1" thickBot="1">
      <c r="A93" s="441" t="s">
        <v>519</v>
      </c>
      <c r="B93" s="456" t="s">
        <v>520</v>
      </c>
      <c r="C93" s="510"/>
    </row>
    <row r="94" spans="1:3" ht="12" customHeight="1" thickBot="1">
      <c r="A94" s="396" t="s">
        <v>133</v>
      </c>
      <c r="B94" s="457" t="s">
        <v>584</v>
      </c>
      <c r="C94" s="458">
        <f>SUM(C95:C101)</f>
        <v>54553</v>
      </c>
    </row>
    <row r="95" spans="1:3" ht="12" customHeight="1">
      <c r="A95" s="411" t="s">
        <v>377</v>
      </c>
      <c r="B95" s="400" t="s">
        <v>521</v>
      </c>
      <c r="C95" s="550">
        <v>30700</v>
      </c>
    </row>
    <row r="96" spans="1:3" ht="12" customHeight="1">
      <c r="A96" s="411" t="s">
        <v>379</v>
      </c>
      <c r="B96" s="400" t="s">
        <v>522</v>
      </c>
      <c r="C96" s="508">
        <v>444</v>
      </c>
    </row>
    <row r="97" spans="1:3" ht="12" customHeight="1">
      <c r="A97" s="411" t="s">
        <v>381</v>
      </c>
      <c r="B97" s="400" t="s">
        <v>523</v>
      </c>
      <c r="C97" s="508"/>
    </row>
    <row r="98" spans="1:3" ht="12" customHeight="1">
      <c r="A98" s="411" t="s">
        <v>383</v>
      </c>
      <c r="B98" s="400" t="s">
        <v>524</v>
      </c>
      <c r="C98" s="508"/>
    </row>
    <row r="99" spans="1:3" ht="12" customHeight="1">
      <c r="A99" s="411" t="s">
        <v>385</v>
      </c>
      <c r="B99" s="400" t="s">
        <v>525</v>
      </c>
      <c r="C99" s="508">
        <v>9752</v>
      </c>
    </row>
    <row r="100" spans="1:3" ht="24" customHeight="1">
      <c r="A100" s="411" t="s">
        <v>387</v>
      </c>
      <c r="B100" s="400" t="s">
        <v>526</v>
      </c>
      <c r="C100" s="508">
        <v>1633</v>
      </c>
    </row>
    <row r="101" spans="1:3" ht="12" customHeight="1">
      <c r="A101" s="411" t="s">
        <v>527</v>
      </c>
      <c r="B101" s="400" t="s">
        <v>528</v>
      </c>
      <c r="C101" s="508">
        <v>12024</v>
      </c>
    </row>
    <row r="102" spans="1:3" ht="12" customHeight="1">
      <c r="A102" s="411" t="s">
        <v>529</v>
      </c>
      <c r="B102" s="400" t="s">
        <v>530</v>
      </c>
      <c r="C102" s="508"/>
    </row>
    <row r="103" spans="1:3" ht="12" customHeight="1">
      <c r="A103" s="411" t="s">
        <v>531</v>
      </c>
      <c r="B103" s="453" t="s">
        <v>532</v>
      </c>
      <c r="C103" s="508">
        <v>10024</v>
      </c>
    </row>
    <row r="104" spans="1:3" ht="12" customHeight="1">
      <c r="A104" s="405" t="s">
        <v>533</v>
      </c>
      <c r="B104" s="453" t="s">
        <v>534</v>
      </c>
      <c r="C104" s="509"/>
    </row>
    <row r="105" spans="1:3" ht="12" customHeight="1" thickBot="1">
      <c r="A105" s="414" t="s">
        <v>535</v>
      </c>
      <c r="B105" s="453" t="s">
        <v>536</v>
      </c>
      <c r="C105" s="475"/>
    </row>
    <row r="106" spans="1:3" ht="12" customHeight="1" thickBot="1">
      <c r="A106" s="396" t="s">
        <v>135</v>
      </c>
      <c r="B106" s="457" t="s">
        <v>537</v>
      </c>
      <c r="C106" s="511"/>
    </row>
    <row r="107" spans="1:3" ht="12" customHeight="1" thickBot="1">
      <c r="A107" s="396" t="s">
        <v>137</v>
      </c>
      <c r="B107" s="457" t="s">
        <v>585</v>
      </c>
      <c r="C107" s="512">
        <f>SUM(C108:C109)</f>
        <v>4990</v>
      </c>
    </row>
    <row r="108" spans="1:3" ht="12" customHeight="1">
      <c r="A108" s="411" t="s">
        <v>538</v>
      </c>
      <c r="B108" s="412" t="s">
        <v>71</v>
      </c>
      <c r="C108" s="550">
        <v>604</v>
      </c>
    </row>
    <row r="109" spans="1:3" ht="12" customHeight="1" thickBot="1">
      <c r="A109" s="399" t="s">
        <v>539</v>
      </c>
      <c r="B109" s="400" t="s">
        <v>540</v>
      </c>
      <c r="C109" s="508">
        <v>4386</v>
      </c>
    </row>
    <row r="110" spans="1:3" ht="12" customHeight="1" thickBot="1">
      <c r="A110" s="396" t="s">
        <v>139</v>
      </c>
      <c r="B110" s="459" t="s">
        <v>541</v>
      </c>
      <c r="C110" s="512">
        <f>+C80+C94+C106+C107</f>
        <v>2465312</v>
      </c>
    </row>
    <row r="111" spans="1:3" ht="12" customHeight="1" thickBot="1">
      <c r="A111" s="396" t="s">
        <v>141</v>
      </c>
      <c r="B111" s="457" t="s">
        <v>542</v>
      </c>
      <c r="C111" s="512">
        <f>SUM(C112,C121)</f>
        <v>442640</v>
      </c>
    </row>
    <row r="112" spans="1:3" ht="12" customHeight="1">
      <c r="A112" s="411" t="s">
        <v>423</v>
      </c>
      <c r="B112" s="417" t="s">
        <v>543</v>
      </c>
      <c r="C112" s="513">
        <f>SUM(C113:C120)</f>
        <v>379572</v>
      </c>
    </row>
    <row r="113" spans="1:3" ht="12" customHeight="1">
      <c r="A113" s="411" t="s">
        <v>425</v>
      </c>
      <c r="B113" s="439" t="s">
        <v>544</v>
      </c>
      <c r="C113" s="508"/>
    </row>
    <row r="114" spans="1:3" ht="12" customHeight="1">
      <c r="A114" s="411" t="s">
        <v>427</v>
      </c>
      <c r="B114" s="439" t="s">
        <v>545</v>
      </c>
      <c r="C114" s="508"/>
    </row>
    <row r="115" spans="1:3" ht="12" customHeight="1">
      <c r="A115" s="411" t="s">
        <v>429</v>
      </c>
      <c r="B115" s="439" t="s">
        <v>546</v>
      </c>
      <c r="C115" s="508">
        <v>379572</v>
      </c>
    </row>
    <row r="116" spans="1:3" ht="12" customHeight="1">
      <c r="A116" s="411" t="s">
        <v>431</v>
      </c>
      <c r="B116" s="439" t="s">
        <v>547</v>
      </c>
      <c r="C116" s="508"/>
    </row>
    <row r="117" spans="1:3" ht="12" customHeight="1">
      <c r="A117" s="411" t="s">
        <v>433</v>
      </c>
      <c r="B117" s="439" t="s">
        <v>548</v>
      </c>
      <c r="C117" s="508"/>
    </row>
    <row r="118" spans="1:3" ht="12" customHeight="1">
      <c r="A118" s="411" t="s">
        <v>549</v>
      </c>
      <c r="B118" s="439" t="s">
        <v>550</v>
      </c>
      <c r="C118" s="508"/>
    </row>
    <row r="119" spans="1:3" ht="12" customHeight="1">
      <c r="A119" s="411" t="s">
        <v>551</v>
      </c>
      <c r="B119" s="439" t="s">
        <v>552</v>
      </c>
      <c r="C119" s="508"/>
    </row>
    <row r="120" spans="1:3" ht="12" customHeight="1">
      <c r="A120" s="411" t="s">
        <v>553</v>
      </c>
      <c r="B120" s="439" t="s">
        <v>554</v>
      </c>
      <c r="C120" s="508"/>
    </row>
    <row r="121" spans="1:3" ht="12" customHeight="1">
      <c r="A121" s="411" t="s">
        <v>435</v>
      </c>
      <c r="B121" s="417" t="s">
        <v>555</v>
      </c>
      <c r="C121" s="513">
        <f>SUM(C122:C129)</f>
        <v>63068</v>
      </c>
    </row>
    <row r="122" spans="1:3" ht="12" customHeight="1">
      <c r="A122" s="411" t="s">
        <v>437</v>
      </c>
      <c r="B122" s="439" t="s">
        <v>544</v>
      </c>
      <c r="C122" s="508"/>
    </row>
    <row r="123" spans="1:3" ht="12" customHeight="1">
      <c r="A123" s="411" t="s">
        <v>438</v>
      </c>
      <c r="B123" s="439" t="s">
        <v>556</v>
      </c>
      <c r="C123" s="508"/>
    </row>
    <row r="124" spans="1:3" ht="12" customHeight="1">
      <c r="A124" s="411" t="s">
        <v>439</v>
      </c>
      <c r="B124" s="439" t="s">
        <v>546</v>
      </c>
      <c r="C124" s="508"/>
    </row>
    <row r="125" spans="1:3" ht="12" customHeight="1">
      <c r="A125" s="411" t="s">
        <v>440</v>
      </c>
      <c r="B125" s="439" t="s">
        <v>547</v>
      </c>
      <c r="C125" s="514">
        <v>63068</v>
      </c>
    </row>
    <row r="126" spans="1:3" ht="12" customHeight="1">
      <c r="A126" s="411" t="s">
        <v>441</v>
      </c>
      <c r="B126" s="439" t="s">
        <v>548</v>
      </c>
      <c r="C126" s="508"/>
    </row>
    <row r="127" spans="1:3" ht="12" customHeight="1">
      <c r="A127" s="411" t="s">
        <v>557</v>
      </c>
      <c r="B127" s="439" t="s">
        <v>558</v>
      </c>
      <c r="C127" s="509"/>
    </row>
    <row r="128" spans="1:3" ht="12" customHeight="1">
      <c r="A128" s="411" t="s">
        <v>559</v>
      </c>
      <c r="B128" s="439" t="s">
        <v>552</v>
      </c>
      <c r="C128" s="509"/>
    </row>
    <row r="129" spans="1:3" ht="12" customHeight="1" thickBot="1">
      <c r="A129" s="411" t="s">
        <v>560</v>
      </c>
      <c r="B129" s="439" t="s">
        <v>561</v>
      </c>
      <c r="C129" s="460"/>
    </row>
    <row r="130" spans="1:9" ht="15" customHeight="1" thickBot="1">
      <c r="A130" s="396" t="s">
        <v>144</v>
      </c>
      <c r="B130" s="461" t="s">
        <v>562</v>
      </c>
      <c r="C130" s="458">
        <f>SUM(C110,C111)</f>
        <v>2907952</v>
      </c>
      <c r="F130" s="427"/>
      <c r="G130" s="462"/>
      <c r="H130" s="462"/>
      <c r="I130" s="462"/>
    </row>
    <row r="131" spans="1:3" s="395" customFormat="1" ht="12.75" customHeight="1">
      <c r="A131" s="567"/>
      <c r="B131" s="567"/>
      <c r="C131" s="567"/>
    </row>
    <row r="133" spans="1:3" ht="15.75">
      <c r="A133" s="569" t="s">
        <v>563</v>
      </c>
      <c r="B133" s="569"/>
      <c r="C133" s="569"/>
    </row>
    <row r="134" spans="1:2" ht="16.5" thickBot="1">
      <c r="A134" s="568" t="s">
        <v>564</v>
      </c>
      <c r="B134" s="568"/>
    </row>
    <row r="135" spans="1:4" ht="23.25" customHeight="1" thickBot="1">
      <c r="A135" s="396">
        <v>1</v>
      </c>
      <c r="B135" s="457" t="s">
        <v>565</v>
      </c>
      <c r="C135" s="463">
        <f>+C53-C110</f>
        <v>-75753</v>
      </c>
      <c r="D135" s="464"/>
    </row>
    <row r="136" ht="15.75" hidden="1">
      <c r="C136" s="465"/>
    </row>
    <row r="137" spans="1:3" ht="33" customHeight="1">
      <c r="A137" s="570" t="s">
        <v>566</v>
      </c>
      <c r="B137" s="570"/>
      <c r="C137" s="570"/>
    </row>
    <row r="138" spans="1:2" ht="16.5" thickBot="1">
      <c r="A138" s="568" t="s">
        <v>567</v>
      </c>
      <c r="B138" s="568"/>
    </row>
    <row r="139" spans="1:3" ht="12" customHeight="1" thickBot="1">
      <c r="A139" s="396" t="s">
        <v>131</v>
      </c>
      <c r="B139" s="457" t="s">
        <v>586</v>
      </c>
      <c r="C139" s="466">
        <f>C140-C143</f>
        <v>30247</v>
      </c>
    </row>
    <row r="140" spans="1:3" ht="12.75" customHeight="1">
      <c r="A140" s="403" t="s">
        <v>495</v>
      </c>
      <c r="B140" s="404" t="s">
        <v>568</v>
      </c>
      <c r="C140" s="467">
        <f>+C57</f>
        <v>472887</v>
      </c>
    </row>
    <row r="141" spans="1:3" ht="12.75" customHeight="1">
      <c r="A141" s="405" t="s">
        <v>569</v>
      </c>
      <c r="B141" s="406" t="s">
        <v>570</v>
      </c>
      <c r="C141" s="468">
        <f>+C58</f>
        <v>472887</v>
      </c>
    </row>
    <row r="142" spans="1:3" ht="12.75" customHeight="1">
      <c r="A142" s="405" t="s">
        <v>571</v>
      </c>
      <c r="B142" s="469" t="s">
        <v>572</v>
      </c>
      <c r="C142" s="470">
        <f>+C65</f>
        <v>0</v>
      </c>
    </row>
    <row r="143" spans="1:3" ht="12.75" customHeight="1">
      <c r="A143" s="414" t="s">
        <v>497</v>
      </c>
      <c r="B143" s="471" t="s">
        <v>573</v>
      </c>
      <c r="C143" s="472">
        <f>+C111</f>
        <v>442640</v>
      </c>
    </row>
    <row r="144" spans="1:3" ht="12.75" customHeight="1">
      <c r="A144" s="399" t="s">
        <v>574</v>
      </c>
      <c r="B144" s="400" t="s">
        <v>575</v>
      </c>
      <c r="C144" s="472">
        <f>+C112</f>
        <v>379572</v>
      </c>
    </row>
    <row r="145" spans="1:3" ht="12.75" customHeight="1" thickBot="1">
      <c r="A145" s="441" t="s">
        <v>576</v>
      </c>
      <c r="B145" s="473" t="s">
        <v>577</v>
      </c>
      <c r="C145" s="474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..../.......(........) önkormányzati rendelethez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P22"/>
  <sheetViews>
    <sheetView workbookViewId="0" topLeftCell="A1">
      <selection activeCell="C2" sqref="C2"/>
    </sheetView>
  </sheetViews>
  <sheetFormatPr defaultColWidth="9.140625" defaultRowHeight="12.75"/>
  <cols>
    <col min="1" max="1" width="21.140625" style="151" customWidth="1"/>
    <col min="2" max="2" width="6.8515625" style="151" customWidth="1"/>
    <col min="3" max="3" width="7.57421875" style="151" customWidth="1"/>
    <col min="4" max="4" width="8.28125" style="151" customWidth="1"/>
    <col min="5" max="5" width="9.140625" style="151" customWidth="1"/>
    <col min="6" max="6" width="9.28125" style="151" customWidth="1"/>
    <col min="7" max="7" width="8.8515625" style="151" customWidth="1"/>
    <col min="8" max="8" width="8.28125" style="151" customWidth="1"/>
    <col min="9" max="9" width="7.421875" style="151" bestFit="1" customWidth="1"/>
    <col min="10" max="10" width="8.421875" style="151" customWidth="1"/>
    <col min="11" max="11" width="11.7109375" style="151" bestFit="1" customWidth="1"/>
    <col min="12" max="12" width="6.421875" style="151" customWidth="1"/>
    <col min="13" max="15" width="8.8515625" style="151" bestFit="1" customWidth="1"/>
    <col min="16" max="16" width="9.57421875" style="151" customWidth="1"/>
    <col min="17" max="16384" width="9.140625" style="151" customWidth="1"/>
  </cols>
  <sheetData>
    <row r="1" spans="1:16" ht="12.75">
      <c r="A1" s="150"/>
      <c r="B1" s="150"/>
      <c r="C1" s="150"/>
      <c r="D1" s="150"/>
      <c r="E1" s="150"/>
      <c r="F1" s="150"/>
      <c r="G1" s="150"/>
      <c r="H1" s="150"/>
      <c r="J1" s="152"/>
      <c r="K1" s="152"/>
      <c r="L1" s="152"/>
      <c r="M1" s="19" t="s">
        <v>370</v>
      </c>
      <c r="N1" s="19"/>
      <c r="O1" s="19"/>
      <c r="P1" s="19"/>
    </row>
    <row r="2" spans="1:16" ht="12.75">
      <c r="A2" s="150"/>
      <c r="B2" s="150"/>
      <c r="C2" s="150"/>
      <c r="D2" s="150"/>
      <c r="E2" s="150"/>
      <c r="F2" s="150"/>
      <c r="G2" s="150"/>
      <c r="H2" s="150"/>
      <c r="I2" s="153"/>
      <c r="J2" s="153"/>
      <c r="K2" s="153"/>
      <c r="L2" s="153"/>
      <c r="M2" s="272" t="s">
        <v>618</v>
      </c>
      <c r="N2" s="18"/>
      <c r="O2" s="18"/>
      <c r="P2" s="18"/>
    </row>
    <row r="3" spans="1:16" ht="12.75">
      <c r="A3" s="150"/>
      <c r="B3" s="150"/>
      <c r="C3" s="150"/>
      <c r="D3" s="150"/>
      <c r="E3" s="150"/>
      <c r="F3" s="150"/>
      <c r="G3" s="150"/>
      <c r="H3" s="150"/>
      <c r="I3" s="153"/>
      <c r="J3" s="153"/>
      <c r="K3" s="153"/>
      <c r="L3" s="153"/>
      <c r="M3" s="153"/>
      <c r="N3" s="153"/>
      <c r="O3" s="153"/>
      <c r="P3" s="154"/>
    </row>
    <row r="4" spans="1:16" ht="19.5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9.5">
      <c r="A5" s="155" t="s">
        <v>346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13.5" thickBot="1">
      <c r="A6" s="150"/>
      <c r="B6" s="156"/>
      <c r="C6" s="156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7" t="s">
        <v>0</v>
      </c>
    </row>
    <row r="7" spans="1:16" ht="15.75" customHeight="1" thickBot="1">
      <c r="A7" s="158"/>
      <c r="B7" s="159" t="s">
        <v>89</v>
      </c>
      <c r="C7" s="578" t="s">
        <v>319</v>
      </c>
      <c r="D7" s="575" t="s">
        <v>90</v>
      </c>
      <c r="E7" s="576"/>
      <c r="F7" s="577"/>
      <c r="G7" s="575" t="s">
        <v>91</v>
      </c>
      <c r="H7" s="576"/>
      <c r="I7" s="576"/>
      <c r="J7" s="576"/>
      <c r="K7" s="576"/>
      <c r="L7" s="576"/>
      <c r="M7" s="577"/>
      <c r="N7" s="572" t="s">
        <v>241</v>
      </c>
      <c r="O7" s="573"/>
      <c r="P7" s="574"/>
    </row>
    <row r="8" spans="1:16" ht="15.75" customHeight="1">
      <c r="A8" s="160" t="s">
        <v>92</v>
      </c>
      <c r="B8" s="161" t="s">
        <v>93</v>
      </c>
      <c r="C8" s="579"/>
      <c r="D8" s="162" t="s">
        <v>589</v>
      </c>
      <c r="E8" s="163" t="s">
        <v>94</v>
      </c>
      <c r="F8" s="164" t="s">
        <v>95</v>
      </c>
      <c r="G8" s="162" t="s">
        <v>96</v>
      </c>
      <c r="H8" s="163" t="s">
        <v>97</v>
      </c>
      <c r="I8" s="163" t="s">
        <v>98</v>
      </c>
      <c r="J8" s="165" t="s">
        <v>99</v>
      </c>
      <c r="K8" s="165" t="s">
        <v>613</v>
      </c>
      <c r="L8" s="165" t="s">
        <v>5</v>
      </c>
      <c r="M8" s="164" t="s">
        <v>95</v>
      </c>
      <c r="N8" s="166" t="s">
        <v>100</v>
      </c>
      <c r="O8" s="165" t="s">
        <v>101</v>
      </c>
      <c r="P8" s="164" t="s">
        <v>102</v>
      </c>
    </row>
    <row r="9" spans="1:16" ht="15.75" customHeight="1" thickBot="1">
      <c r="A9" s="182" t="s">
        <v>103</v>
      </c>
      <c r="B9" s="183" t="s">
        <v>104</v>
      </c>
      <c r="C9" s="184">
        <v>40909</v>
      </c>
      <c r="D9" s="185" t="s">
        <v>105</v>
      </c>
      <c r="E9" s="186" t="s">
        <v>106</v>
      </c>
      <c r="F9" s="187" t="s">
        <v>107</v>
      </c>
      <c r="G9" s="185" t="s">
        <v>108</v>
      </c>
      <c r="H9" s="186" t="s">
        <v>109</v>
      </c>
      <c r="I9" s="186" t="s">
        <v>14</v>
      </c>
      <c r="J9" s="188" t="s">
        <v>110</v>
      </c>
      <c r="K9" s="188" t="s">
        <v>614</v>
      </c>
      <c r="L9" s="188" t="s">
        <v>14</v>
      </c>
      <c r="M9" s="187" t="s">
        <v>111</v>
      </c>
      <c r="N9" s="189" t="s">
        <v>112</v>
      </c>
      <c r="O9" s="188" t="s">
        <v>112</v>
      </c>
      <c r="P9" s="187" t="s">
        <v>113</v>
      </c>
    </row>
    <row r="10" spans="1:16" s="167" customFormat="1" ht="18" customHeight="1">
      <c r="A10" s="168" t="s">
        <v>114</v>
      </c>
      <c r="B10" s="190"/>
      <c r="C10" s="302">
        <v>63</v>
      </c>
      <c r="D10" s="480">
        <v>70175</v>
      </c>
      <c r="E10" s="303">
        <f aca="true" t="shared" si="0" ref="E10:E17">M10-D10</f>
        <v>133645</v>
      </c>
      <c r="F10" s="304">
        <f aca="true" t="shared" si="1" ref="F10:F17">SUM(D10:E10)</f>
        <v>203820</v>
      </c>
      <c r="G10" s="612">
        <v>81429</v>
      </c>
      <c r="H10" s="609">
        <v>22305</v>
      </c>
      <c r="I10" s="609">
        <v>100086</v>
      </c>
      <c r="J10" s="271"/>
      <c r="K10" s="271"/>
      <c r="L10" s="271"/>
      <c r="M10" s="304">
        <f aca="true" t="shared" si="2" ref="M10:M17">SUM(G10:L10)</f>
        <v>203820</v>
      </c>
      <c r="N10" s="305">
        <f aca="true" t="shared" si="3" ref="N10:N17">E10</f>
        <v>133645</v>
      </c>
      <c r="O10" s="306"/>
      <c r="P10" s="307">
        <f aca="true" t="shared" si="4" ref="P10:P17">N10-O10</f>
        <v>133645</v>
      </c>
    </row>
    <row r="11" spans="1:16" s="167" customFormat="1" ht="18" customHeight="1">
      <c r="A11" s="168" t="s">
        <v>323</v>
      </c>
      <c r="B11" s="190"/>
      <c r="C11" s="478">
        <v>106</v>
      </c>
      <c r="D11" s="480">
        <v>31171</v>
      </c>
      <c r="E11" s="303">
        <f t="shared" si="0"/>
        <v>14259</v>
      </c>
      <c r="F11" s="171">
        <f t="shared" si="1"/>
        <v>45430</v>
      </c>
      <c r="G11" s="515">
        <v>16348</v>
      </c>
      <c r="H11" s="480">
        <v>2325</v>
      </c>
      <c r="I11" s="480">
        <v>26443</v>
      </c>
      <c r="J11" s="271"/>
      <c r="K11" s="271"/>
      <c r="L11" s="480">
        <v>314</v>
      </c>
      <c r="M11" s="304">
        <f t="shared" si="2"/>
        <v>45430</v>
      </c>
      <c r="N11" s="305">
        <f t="shared" si="3"/>
        <v>14259</v>
      </c>
      <c r="O11" s="306"/>
      <c r="P11" s="307">
        <f t="shared" si="4"/>
        <v>14259</v>
      </c>
    </row>
    <row r="12" spans="1:16" s="174" customFormat="1" ht="18" customHeight="1">
      <c r="A12" s="169" t="s">
        <v>79</v>
      </c>
      <c r="B12" s="192">
        <v>407</v>
      </c>
      <c r="C12" s="273">
        <v>49</v>
      </c>
      <c r="D12" s="517">
        <v>30641</v>
      </c>
      <c r="E12" s="479">
        <f t="shared" si="0"/>
        <v>182171</v>
      </c>
      <c r="F12" s="171">
        <f t="shared" si="1"/>
        <v>212812</v>
      </c>
      <c r="G12" s="516">
        <v>106735</v>
      </c>
      <c r="H12" s="481">
        <v>29236</v>
      </c>
      <c r="I12" s="481">
        <v>74689</v>
      </c>
      <c r="J12" s="172"/>
      <c r="K12" s="172"/>
      <c r="L12" s="481">
        <v>2152</v>
      </c>
      <c r="M12" s="171">
        <f t="shared" si="2"/>
        <v>212812</v>
      </c>
      <c r="N12" s="305">
        <f t="shared" si="3"/>
        <v>182171</v>
      </c>
      <c r="O12" s="269">
        <v>93936</v>
      </c>
      <c r="P12" s="173">
        <f t="shared" si="4"/>
        <v>88235</v>
      </c>
    </row>
    <row r="13" spans="1:16" s="174" customFormat="1" ht="18" customHeight="1">
      <c r="A13" s="169" t="s">
        <v>115</v>
      </c>
      <c r="B13" s="192">
        <v>934</v>
      </c>
      <c r="C13" s="273">
        <v>11.5</v>
      </c>
      <c r="D13" s="536">
        <v>3003</v>
      </c>
      <c r="E13" s="479">
        <f t="shared" si="0"/>
        <v>31755</v>
      </c>
      <c r="F13" s="171">
        <f t="shared" si="1"/>
        <v>34758</v>
      </c>
      <c r="G13" s="516">
        <v>25668</v>
      </c>
      <c r="H13" s="481">
        <v>6757</v>
      </c>
      <c r="I13" s="481">
        <v>2333</v>
      </c>
      <c r="J13" s="172"/>
      <c r="K13" s="172"/>
      <c r="L13" s="172"/>
      <c r="M13" s="171">
        <f t="shared" si="2"/>
        <v>34758</v>
      </c>
      <c r="N13" s="305">
        <f t="shared" si="3"/>
        <v>31755</v>
      </c>
      <c r="O13" s="269">
        <v>33202</v>
      </c>
      <c r="P13" s="173">
        <f t="shared" si="4"/>
        <v>-1447</v>
      </c>
    </row>
    <row r="14" spans="1:16" ht="18" customHeight="1">
      <c r="A14" s="169" t="s">
        <v>116</v>
      </c>
      <c r="B14" s="193">
        <v>863</v>
      </c>
      <c r="C14" s="526">
        <v>93</v>
      </c>
      <c r="D14" s="481">
        <v>43549</v>
      </c>
      <c r="E14" s="479">
        <f t="shared" si="0"/>
        <v>362629</v>
      </c>
      <c r="F14" s="171">
        <f t="shared" si="1"/>
        <v>406178</v>
      </c>
      <c r="G14" s="516">
        <v>207631</v>
      </c>
      <c r="H14" s="481">
        <v>55565</v>
      </c>
      <c r="I14" s="610">
        <v>134756</v>
      </c>
      <c r="J14" s="481">
        <v>6932</v>
      </c>
      <c r="K14" s="170"/>
      <c r="L14" s="481">
        <v>1294</v>
      </c>
      <c r="M14" s="171">
        <f t="shared" si="2"/>
        <v>406178</v>
      </c>
      <c r="N14" s="305">
        <f t="shared" si="3"/>
        <v>362629</v>
      </c>
      <c r="O14" s="270">
        <v>209863</v>
      </c>
      <c r="P14" s="173">
        <f t="shared" si="4"/>
        <v>152766</v>
      </c>
    </row>
    <row r="15" spans="1:16" ht="18" customHeight="1">
      <c r="A15" s="175" t="s">
        <v>242</v>
      </c>
      <c r="B15" s="193">
        <v>959</v>
      </c>
      <c r="C15" s="526">
        <v>106</v>
      </c>
      <c r="D15" s="481">
        <v>111665</v>
      </c>
      <c r="E15" s="479">
        <f t="shared" si="0"/>
        <v>375196</v>
      </c>
      <c r="F15" s="171">
        <f t="shared" si="1"/>
        <v>486861</v>
      </c>
      <c r="G15" s="611">
        <v>254352</v>
      </c>
      <c r="H15" s="610">
        <v>63708</v>
      </c>
      <c r="I15" s="481">
        <v>146605</v>
      </c>
      <c r="J15" s="481">
        <v>8347</v>
      </c>
      <c r="K15" s="481">
        <v>1181</v>
      </c>
      <c r="L15" s="481">
        <v>12668</v>
      </c>
      <c r="M15" s="171">
        <f t="shared" si="2"/>
        <v>486861</v>
      </c>
      <c r="N15" s="305">
        <f t="shared" si="3"/>
        <v>375196</v>
      </c>
      <c r="O15" s="531">
        <v>353304</v>
      </c>
      <c r="P15" s="173">
        <f t="shared" si="4"/>
        <v>21892</v>
      </c>
    </row>
    <row r="16" spans="1:16" s="167" customFormat="1" ht="18" customHeight="1">
      <c r="A16" s="175" t="s">
        <v>361</v>
      </c>
      <c r="B16" s="193"/>
      <c r="C16" s="276">
        <v>9.5</v>
      </c>
      <c r="D16" s="537">
        <v>10643</v>
      </c>
      <c r="E16" s="303">
        <f t="shared" si="0"/>
        <v>39095</v>
      </c>
      <c r="F16" s="171">
        <f t="shared" si="1"/>
        <v>49738</v>
      </c>
      <c r="G16" s="516">
        <v>18970</v>
      </c>
      <c r="H16" s="481">
        <v>5164</v>
      </c>
      <c r="I16" s="481">
        <v>25604</v>
      </c>
      <c r="J16" s="170"/>
      <c r="K16" s="170"/>
      <c r="L16" s="170"/>
      <c r="M16" s="171">
        <f t="shared" si="2"/>
        <v>49738</v>
      </c>
      <c r="N16" s="305">
        <f t="shared" si="3"/>
        <v>39095</v>
      </c>
      <c r="O16" s="170"/>
      <c r="P16" s="173">
        <f t="shared" si="4"/>
        <v>39095</v>
      </c>
    </row>
    <row r="17" spans="1:16" s="174" customFormat="1" ht="18" customHeight="1">
      <c r="A17" s="176" t="s">
        <v>117</v>
      </c>
      <c r="B17" s="192">
        <v>114</v>
      </c>
      <c r="C17" s="273">
        <v>7.5</v>
      </c>
      <c r="D17" s="517">
        <v>838</v>
      </c>
      <c r="E17" s="303">
        <f t="shared" si="0"/>
        <v>21405</v>
      </c>
      <c r="F17" s="171">
        <f t="shared" si="1"/>
        <v>22243</v>
      </c>
      <c r="G17" s="516">
        <v>14650</v>
      </c>
      <c r="H17" s="481">
        <v>3871</v>
      </c>
      <c r="I17" s="481">
        <v>3722</v>
      </c>
      <c r="J17" s="172"/>
      <c r="K17" s="172"/>
      <c r="L17" s="172"/>
      <c r="M17" s="171">
        <f t="shared" si="2"/>
        <v>22243</v>
      </c>
      <c r="N17" s="305">
        <f t="shared" si="3"/>
        <v>21405</v>
      </c>
      <c r="O17" s="269">
        <v>15716</v>
      </c>
      <c r="P17" s="173">
        <f t="shared" si="4"/>
        <v>5689</v>
      </c>
    </row>
    <row r="18" spans="1:16" ht="18" customHeight="1">
      <c r="A18" s="181" t="s">
        <v>590</v>
      </c>
      <c r="B18" s="194">
        <f aca="true" t="shared" si="5" ref="B18:P18">SUM(B10:B17)</f>
        <v>3277</v>
      </c>
      <c r="C18" s="191">
        <f t="shared" si="5"/>
        <v>445.5</v>
      </c>
      <c r="D18" s="518">
        <f t="shared" si="5"/>
        <v>301685</v>
      </c>
      <c r="E18" s="178">
        <f t="shared" si="5"/>
        <v>1160155</v>
      </c>
      <c r="F18" s="179">
        <f t="shared" si="5"/>
        <v>1461840</v>
      </c>
      <c r="G18" s="177">
        <f t="shared" si="5"/>
        <v>725783</v>
      </c>
      <c r="H18" s="178">
        <f t="shared" si="5"/>
        <v>188931</v>
      </c>
      <c r="I18" s="518">
        <f t="shared" si="5"/>
        <v>514238</v>
      </c>
      <c r="J18" s="178">
        <f t="shared" si="5"/>
        <v>15279</v>
      </c>
      <c r="K18" s="178">
        <f t="shared" si="5"/>
        <v>1181</v>
      </c>
      <c r="L18" s="178">
        <f t="shared" si="5"/>
        <v>16428</v>
      </c>
      <c r="M18" s="179">
        <f t="shared" si="5"/>
        <v>1461840</v>
      </c>
      <c r="N18" s="532">
        <f t="shared" si="5"/>
        <v>1160155</v>
      </c>
      <c r="O18" s="178">
        <f t="shared" si="5"/>
        <v>706021</v>
      </c>
      <c r="P18" s="179">
        <f t="shared" si="5"/>
        <v>454134</v>
      </c>
    </row>
    <row r="19" spans="1:16" s="150" customFormat="1" ht="13.5" thickBot="1">
      <c r="A19" s="198" t="s">
        <v>118</v>
      </c>
      <c r="B19" s="308"/>
      <c r="C19" s="519">
        <v>65</v>
      </c>
      <c r="D19" s="482">
        <v>13538</v>
      </c>
      <c r="E19" s="309">
        <f>M19-D19</f>
        <v>520036</v>
      </c>
      <c r="F19" s="310">
        <f>SUM(D19:E19)</f>
        <v>533574</v>
      </c>
      <c r="G19" s="533">
        <v>150008</v>
      </c>
      <c r="H19" s="482">
        <v>42756</v>
      </c>
      <c r="I19" s="482">
        <v>73384</v>
      </c>
      <c r="J19" s="309"/>
      <c r="K19" s="309">
        <v>266156</v>
      </c>
      <c r="L19" s="309">
        <v>1270</v>
      </c>
      <c r="M19" s="312">
        <f>SUM(G19:L19)</f>
        <v>533574</v>
      </c>
      <c r="N19" s="311">
        <f>E19</f>
        <v>520036</v>
      </c>
      <c r="O19" s="309">
        <v>232967</v>
      </c>
      <c r="P19" s="310">
        <f>N19-O19</f>
        <v>287069</v>
      </c>
    </row>
    <row r="20" spans="1:16" s="150" customFormat="1" ht="13.5" thickBot="1">
      <c r="A20" s="199" t="s">
        <v>126</v>
      </c>
      <c r="B20" s="313">
        <f aca="true" t="shared" si="6" ref="B20:P20">SUM(B18:B19)</f>
        <v>3277</v>
      </c>
      <c r="C20" s="314">
        <f t="shared" si="6"/>
        <v>510.5</v>
      </c>
      <c r="D20" s="370">
        <f t="shared" si="6"/>
        <v>315223</v>
      </c>
      <c r="E20" s="370">
        <f t="shared" si="6"/>
        <v>1680191</v>
      </c>
      <c r="F20" s="371">
        <f t="shared" si="6"/>
        <v>1995414</v>
      </c>
      <c r="G20" s="372">
        <f t="shared" si="6"/>
        <v>875791</v>
      </c>
      <c r="H20" s="370">
        <f t="shared" si="6"/>
        <v>231687</v>
      </c>
      <c r="I20" s="370">
        <f t="shared" si="6"/>
        <v>587622</v>
      </c>
      <c r="J20" s="370">
        <f t="shared" si="6"/>
        <v>15279</v>
      </c>
      <c r="K20" s="370">
        <f t="shared" si="6"/>
        <v>267337</v>
      </c>
      <c r="L20" s="370">
        <f t="shared" si="6"/>
        <v>17698</v>
      </c>
      <c r="M20" s="371">
        <f t="shared" si="6"/>
        <v>1995414</v>
      </c>
      <c r="N20" s="372">
        <f t="shared" si="6"/>
        <v>1680191</v>
      </c>
      <c r="O20" s="370">
        <f t="shared" si="6"/>
        <v>938988</v>
      </c>
      <c r="P20" s="373">
        <f t="shared" si="6"/>
        <v>741203</v>
      </c>
    </row>
    <row r="21" spans="1:16" s="150" customFormat="1" ht="12.75">
      <c r="A21" s="198" t="s">
        <v>588</v>
      </c>
      <c r="B21" s="315"/>
      <c r="C21" s="316">
        <v>99</v>
      </c>
      <c r="D21" s="374"/>
      <c r="E21" s="374"/>
      <c r="F21" s="375"/>
      <c r="G21" s="376"/>
      <c r="H21" s="374"/>
      <c r="I21" s="374"/>
      <c r="J21" s="374"/>
      <c r="K21" s="374"/>
      <c r="L21" s="374"/>
      <c r="M21" s="377"/>
      <c r="N21" s="376"/>
      <c r="O21" s="374"/>
      <c r="P21" s="375"/>
    </row>
    <row r="22" spans="1:16" s="150" customFormat="1" ht="13.5" thickBot="1">
      <c r="A22" s="180" t="s">
        <v>3</v>
      </c>
      <c r="B22" s="317">
        <f aca="true" t="shared" si="7" ref="B22:P22">SUM(B20:B21)</f>
        <v>3277</v>
      </c>
      <c r="C22" s="318">
        <f t="shared" si="7"/>
        <v>609.5</v>
      </c>
      <c r="D22" s="378">
        <f t="shared" si="7"/>
        <v>315223</v>
      </c>
      <c r="E22" s="378">
        <f t="shared" si="7"/>
        <v>1680191</v>
      </c>
      <c r="F22" s="379">
        <f t="shared" si="7"/>
        <v>1995414</v>
      </c>
      <c r="G22" s="380">
        <f t="shared" si="7"/>
        <v>875791</v>
      </c>
      <c r="H22" s="378">
        <f t="shared" si="7"/>
        <v>231687</v>
      </c>
      <c r="I22" s="378">
        <f t="shared" si="7"/>
        <v>587622</v>
      </c>
      <c r="J22" s="378">
        <f t="shared" si="7"/>
        <v>15279</v>
      </c>
      <c r="K22" s="378">
        <f t="shared" si="7"/>
        <v>267337</v>
      </c>
      <c r="L22" s="378">
        <f t="shared" si="7"/>
        <v>17698</v>
      </c>
      <c r="M22" s="379">
        <f t="shared" si="7"/>
        <v>1995414</v>
      </c>
      <c r="N22" s="380">
        <f t="shared" si="7"/>
        <v>1680191</v>
      </c>
      <c r="O22" s="378">
        <f t="shared" si="7"/>
        <v>938988</v>
      </c>
      <c r="P22" s="381">
        <f t="shared" si="7"/>
        <v>741203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0"/>
  <dimension ref="A1:GL8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64" t="s">
        <v>371</v>
      </c>
      <c r="K1" s="564"/>
      <c r="L1" s="564"/>
      <c r="M1" s="564"/>
    </row>
    <row r="2" spans="1:14" ht="12.75">
      <c r="A2" s="1"/>
      <c r="I2" s="1"/>
      <c r="J2" s="563" t="s">
        <v>618</v>
      </c>
      <c r="K2" s="563"/>
      <c r="L2" s="563"/>
      <c r="M2" s="563"/>
      <c r="N2" s="20"/>
    </row>
    <row r="3" spans="1:14" ht="17.25" customHeight="1">
      <c r="A3" s="96" t="s">
        <v>350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348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347</v>
      </c>
      <c r="B6" s="557" t="s">
        <v>77</v>
      </c>
      <c r="C6" s="558"/>
      <c r="D6" s="558"/>
      <c r="E6" s="558"/>
      <c r="F6" s="558"/>
      <c r="G6" s="559"/>
      <c r="H6" s="81"/>
      <c r="I6" s="557" t="s">
        <v>78</v>
      </c>
      <c r="J6" s="558"/>
      <c r="K6" s="558"/>
      <c r="L6" s="558"/>
      <c r="M6" s="558"/>
      <c r="N6" s="559"/>
    </row>
    <row r="7" spans="1:14" ht="12.75">
      <c r="A7" s="555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351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351</v>
      </c>
    </row>
    <row r="8" spans="1:14" ht="13.5" thickBot="1">
      <c r="A8" s="72"/>
      <c r="B8" s="126" t="s">
        <v>10</v>
      </c>
      <c r="C8" s="127" t="s">
        <v>10</v>
      </c>
      <c r="D8" s="127" t="s">
        <v>11</v>
      </c>
      <c r="E8" s="127" t="s">
        <v>83</v>
      </c>
      <c r="F8" s="127" t="s">
        <v>12</v>
      </c>
      <c r="G8" s="128" t="s">
        <v>68</v>
      </c>
      <c r="H8" s="82"/>
      <c r="I8" s="126" t="s">
        <v>13</v>
      </c>
      <c r="J8" s="127" t="s">
        <v>14</v>
      </c>
      <c r="K8" s="127" t="s">
        <v>15</v>
      </c>
      <c r="L8" s="127"/>
      <c r="M8" s="127" t="s">
        <v>76</v>
      </c>
      <c r="N8" s="128" t="s">
        <v>16</v>
      </c>
    </row>
    <row r="9" spans="1:194" ht="12.75">
      <c r="A9" s="73" t="s">
        <v>249</v>
      </c>
      <c r="B9" s="58"/>
      <c r="C9" s="59"/>
      <c r="D9" s="369">
        <v>16066</v>
      </c>
      <c r="E9" s="59"/>
      <c r="F9" s="327">
        <v>16900</v>
      </c>
      <c r="G9" s="66">
        <f>SUM(B9:F9)</f>
        <v>32966</v>
      </c>
      <c r="H9" s="84"/>
      <c r="I9" s="60"/>
      <c r="J9" s="327">
        <v>717</v>
      </c>
      <c r="K9" s="520">
        <v>8193</v>
      </c>
      <c r="L9" s="59"/>
      <c r="M9" s="59"/>
      <c r="N9" s="66">
        <f>SUM(I9:M9)</f>
        <v>8910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250</v>
      </c>
      <c r="B10" s="57"/>
      <c r="C10" s="53"/>
      <c r="D10" s="53"/>
      <c r="E10" s="53"/>
      <c r="F10" s="53"/>
      <c r="G10" s="55">
        <f>SUM(B10:F10)</f>
        <v>0</v>
      </c>
      <c r="H10" s="85"/>
      <c r="I10" s="57">
        <v>15240</v>
      </c>
      <c r="J10" s="53"/>
      <c r="K10" s="53">
        <v>690</v>
      </c>
      <c r="L10" s="53"/>
      <c r="M10" s="53"/>
      <c r="N10" s="55">
        <f>SUM(I10:M10)</f>
        <v>15930</v>
      </c>
    </row>
    <row r="11" spans="1:14" ht="12.75">
      <c r="A11" s="284" t="s">
        <v>251</v>
      </c>
      <c r="B11" s="57"/>
      <c r="C11" s="53"/>
      <c r="D11" s="53"/>
      <c r="E11" s="53"/>
      <c r="F11" s="53"/>
      <c r="G11" s="55">
        <f>SUM(B11:F11)</f>
        <v>0</v>
      </c>
      <c r="H11" s="85"/>
      <c r="I11" s="476">
        <v>6985</v>
      </c>
      <c r="J11" s="53"/>
      <c r="K11" s="53"/>
      <c r="L11" s="53"/>
      <c r="M11" s="53"/>
      <c r="N11" s="55">
        <f>SUM(I11:M11)</f>
        <v>6985</v>
      </c>
    </row>
    <row r="12" spans="1:14" ht="12.75">
      <c r="A12" s="283" t="s">
        <v>252</v>
      </c>
      <c r="B12" s="56">
        <f>SUM(B13:B15)</f>
        <v>0</v>
      </c>
      <c r="C12" s="63">
        <f>SUM(C13:C15)</f>
        <v>0</v>
      </c>
      <c r="D12" s="63">
        <f>SUM(D13:D18)</f>
        <v>9465</v>
      </c>
      <c r="E12" s="63">
        <f>SUM(E13:E18)</f>
        <v>0</v>
      </c>
      <c r="F12" s="63">
        <f>SUM(F13:F18)</f>
        <v>0</v>
      </c>
      <c r="G12" s="63">
        <f>SUM(G13:G18)</f>
        <v>9465</v>
      </c>
      <c r="H12" s="63">
        <f>SUM(H13:H17)</f>
        <v>0</v>
      </c>
      <c r="I12" s="63">
        <f>SUM(I13:I17)</f>
        <v>254</v>
      </c>
      <c r="J12" s="63">
        <f>SUM(J13:J18)</f>
        <v>13298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13552</v>
      </c>
    </row>
    <row r="13" spans="1:14" ht="12.75">
      <c r="A13" s="300" t="s">
        <v>356</v>
      </c>
      <c r="B13" s="61"/>
      <c r="C13" s="62"/>
      <c r="D13" s="301"/>
      <c r="E13" s="62"/>
      <c r="F13" s="301"/>
      <c r="G13" s="67">
        <f>SUM(B13:F13)</f>
        <v>0</v>
      </c>
      <c r="H13" s="85"/>
      <c r="I13" s="61"/>
      <c r="J13" s="61"/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0</v>
      </c>
    </row>
    <row r="14" spans="1:14" ht="12.75">
      <c r="A14" s="300" t="s">
        <v>341</v>
      </c>
      <c r="B14" s="61"/>
      <c r="C14" s="62"/>
      <c r="D14" s="62">
        <v>9465</v>
      </c>
      <c r="E14" s="62"/>
      <c r="F14" s="301"/>
      <c r="G14" s="67">
        <f>SUM(B14:F14)</f>
        <v>9465</v>
      </c>
      <c r="H14" s="85"/>
      <c r="I14" s="61">
        <v>254</v>
      </c>
      <c r="J14" s="320">
        <v>10885</v>
      </c>
      <c r="K14" s="320"/>
      <c r="L14" s="320"/>
      <c r="M14" s="320"/>
      <c r="N14" s="67">
        <f t="shared" si="0"/>
        <v>11139</v>
      </c>
    </row>
    <row r="15" spans="1:14" ht="12.75">
      <c r="A15" s="300" t="s">
        <v>592</v>
      </c>
      <c r="B15" s="61"/>
      <c r="C15" s="62"/>
      <c r="D15" s="62"/>
      <c r="E15" s="62"/>
      <c r="F15" s="301"/>
      <c r="G15" s="67">
        <f>SUM(B15:F15)</f>
        <v>0</v>
      </c>
      <c r="H15" s="85"/>
      <c r="I15" s="61"/>
      <c r="J15" s="521">
        <v>188</v>
      </c>
      <c r="K15" s="62"/>
      <c r="L15" s="62"/>
      <c r="M15" s="62"/>
      <c r="N15" s="67">
        <f t="shared" si="0"/>
        <v>188</v>
      </c>
    </row>
    <row r="16" spans="1:14" ht="12.75">
      <c r="A16" s="321" t="s">
        <v>610</v>
      </c>
      <c r="B16" s="61"/>
      <c r="C16" s="62"/>
      <c r="D16" s="62"/>
      <c r="E16" s="62"/>
      <c r="F16" s="301"/>
      <c r="G16" s="67"/>
      <c r="H16" s="85"/>
      <c r="I16" s="61"/>
      <c r="J16" s="289">
        <v>256</v>
      </c>
      <c r="K16" s="62"/>
      <c r="L16" s="62"/>
      <c r="M16" s="62"/>
      <c r="N16" s="67">
        <f t="shared" si="0"/>
        <v>256</v>
      </c>
    </row>
    <row r="17" spans="1:14" ht="12.75">
      <c r="A17" s="300" t="s">
        <v>617</v>
      </c>
      <c r="B17" s="61"/>
      <c r="C17" s="62"/>
      <c r="D17" s="62"/>
      <c r="E17" s="62"/>
      <c r="F17" s="301"/>
      <c r="G17" s="67">
        <f aca="true" t="shared" si="1" ref="G17:G29">SUM(B17:F17)</f>
        <v>0</v>
      </c>
      <c r="H17" s="85"/>
      <c r="I17" s="61"/>
      <c r="J17" s="565">
        <v>1969</v>
      </c>
      <c r="K17" s="62"/>
      <c r="L17" s="62"/>
      <c r="M17" s="62"/>
      <c r="N17" s="67">
        <f t="shared" si="0"/>
        <v>1969</v>
      </c>
    </row>
    <row r="18" spans="1:14" ht="12.75">
      <c r="A18" s="300" t="s">
        <v>341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1" t="s">
        <v>326</v>
      </c>
      <c r="B19" s="61"/>
      <c r="C19" s="62"/>
      <c r="D19" s="289"/>
      <c r="E19" s="62"/>
      <c r="F19" s="301"/>
      <c r="G19" s="296">
        <f t="shared" si="1"/>
        <v>0</v>
      </c>
      <c r="H19" s="85"/>
      <c r="I19" s="61"/>
      <c r="J19" s="289"/>
      <c r="K19" s="62"/>
      <c r="L19" s="62"/>
      <c r="M19" s="521"/>
      <c r="N19" s="296">
        <f t="shared" si="0"/>
        <v>0</v>
      </c>
    </row>
    <row r="20" spans="1:14" ht="12.75">
      <c r="A20" s="74" t="s">
        <v>593</v>
      </c>
      <c r="B20" s="287">
        <v>1445</v>
      </c>
      <c r="C20" s="53"/>
      <c r="D20" s="53"/>
      <c r="E20" s="53"/>
      <c r="F20" s="285"/>
      <c r="G20" s="55">
        <f t="shared" si="1"/>
        <v>1445</v>
      </c>
      <c r="H20" s="85"/>
      <c r="I20" s="287">
        <v>1054</v>
      </c>
      <c r="J20" s="53">
        <v>6795</v>
      </c>
      <c r="K20" s="53"/>
      <c r="L20" s="53"/>
      <c r="M20" s="53"/>
      <c r="N20" s="55">
        <f t="shared" si="0"/>
        <v>7849</v>
      </c>
    </row>
    <row r="21" spans="1:14" ht="12.75">
      <c r="A21" s="74" t="s">
        <v>296</v>
      </c>
      <c r="B21" s="286"/>
      <c r="C21" s="53"/>
      <c r="D21" s="53"/>
      <c r="E21" s="53"/>
      <c r="F21" s="285"/>
      <c r="G21" s="55">
        <f t="shared" si="1"/>
        <v>0</v>
      </c>
      <c r="H21" s="85"/>
      <c r="I21" s="476">
        <v>4331</v>
      </c>
      <c r="J21" s="53"/>
      <c r="K21" s="53"/>
      <c r="L21" s="53"/>
      <c r="M21" s="53"/>
      <c r="N21" s="55">
        <f t="shared" si="0"/>
        <v>4331</v>
      </c>
    </row>
    <row r="22" spans="1:14" ht="12.75">
      <c r="A22" s="74" t="s">
        <v>253</v>
      </c>
      <c r="B22" s="57"/>
      <c r="C22" s="53"/>
      <c r="D22" s="53"/>
      <c r="E22" s="53"/>
      <c r="F22" s="53"/>
      <c r="G22" s="55">
        <f t="shared" si="1"/>
        <v>0</v>
      </c>
      <c r="H22" s="85"/>
      <c r="I22" s="287"/>
      <c r="J22" s="289"/>
      <c r="K22" s="289">
        <v>5365</v>
      </c>
      <c r="L22" s="53"/>
      <c r="M22" s="53"/>
      <c r="N22" s="55">
        <f t="shared" si="0"/>
        <v>5365</v>
      </c>
    </row>
    <row r="23" spans="1:14" ht="12.75">
      <c r="A23" s="74" t="s">
        <v>254</v>
      </c>
      <c r="B23" s="57"/>
      <c r="C23" s="53"/>
      <c r="D23" s="53"/>
      <c r="E23" s="53"/>
      <c r="F23" s="53"/>
      <c r="G23" s="55">
        <f t="shared" si="1"/>
        <v>0</v>
      </c>
      <c r="H23" s="85"/>
      <c r="I23" s="287"/>
      <c r="J23" s="289"/>
      <c r="K23" s="289"/>
      <c r="L23" s="53"/>
      <c r="M23" s="53"/>
      <c r="N23" s="55">
        <f t="shared" si="0"/>
        <v>0</v>
      </c>
    </row>
    <row r="24" spans="1:14" ht="12.75">
      <c r="A24" s="74" t="s">
        <v>255</v>
      </c>
      <c r="B24" s="57"/>
      <c r="C24" s="53"/>
      <c r="D24" s="53"/>
      <c r="E24" s="53"/>
      <c r="F24" s="53"/>
      <c r="G24" s="55">
        <f t="shared" si="1"/>
        <v>0</v>
      </c>
      <c r="H24" s="85"/>
      <c r="I24" s="287">
        <v>715</v>
      </c>
      <c r="J24" s="289"/>
      <c r="K24" s="289"/>
      <c r="L24" s="53"/>
      <c r="M24" s="53"/>
      <c r="N24" s="55">
        <f t="shared" si="0"/>
        <v>715</v>
      </c>
    </row>
    <row r="25" spans="1:14" ht="12.75">
      <c r="A25" s="74" t="s">
        <v>256</v>
      </c>
      <c r="B25" s="57">
        <v>5080</v>
      </c>
      <c r="C25" s="53"/>
      <c r="D25" s="53"/>
      <c r="E25" s="53"/>
      <c r="F25" s="53"/>
      <c r="G25" s="55">
        <f t="shared" si="1"/>
        <v>5080</v>
      </c>
      <c r="H25" s="85"/>
      <c r="I25" s="57">
        <v>7139</v>
      </c>
      <c r="J25" s="53"/>
      <c r="K25" s="53"/>
      <c r="L25" s="53"/>
      <c r="M25" s="53"/>
      <c r="N25" s="55">
        <f aca="true" t="shared" si="2" ref="N25:N41">SUM(I25:M25)</f>
        <v>7139</v>
      </c>
    </row>
    <row r="26" spans="1:14" ht="12.75">
      <c r="A26" s="74" t="s">
        <v>257</v>
      </c>
      <c r="B26" s="61"/>
      <c r="C26" s="62"/>
      <c r="D26" s="62"/>
      <c r="E26" s="62"/>
      <c r="F26" s="62"/>
      <c r="G26" s="296">
        <f t="shared" si="1"/>
        <v>0</v>
      </c>
      <c r="H26" s="86"/>
      <c r="I26" s="287"/>
      <c r="J26" s="62"/>
      <c r="K26" s="62"/>
      <c r="L26" s="62"/>
      <c r="M26" s="62"/>
      <c r="N26" s="296">
        <f t="shared" si="2"/>
        <v>0</v>
      </c>
    </row>
    <row r="27" spans="1:14" ht="12.75">
      <c r="A27" s="277" t="s">
        <v>258</v>
      </c>
      <c r="B27" s="61"/>
      <c r="C27" s="62"/>
      <c r="D27" s="62"/>
      <c r="E27" s="62"/>
      <c r="F27" s="62"/>
      <c r="G27" s="296">
        <f t="shared" si="1"/>
        <v>0</v>
      </c>
      <c r="H27" s="86"/>
      <c r="I27" s="287"/>
      <c r="J27" s="62"/>
      <c r="K27" s="62"/>
      <c r="L27" s="62"/>
      <c r="M27" s="62"/>
      <c r="N27" s="296">
        <f t="shared" si="2"/>
        <v>0</v>
      </c>
    </row>
    <row r="28" spans="1:14" ht="12.75">
      <c r="A28" s="277" t="s">
        <v>259</v>
      </c>
      <c r="B28" s="328"/>
      <c r="C28" s="62"/>
      <c r="D28" s="289"/>
      <c r="E28" s="362"/>
      <c r="F28" s="289"/>
      <c r="G28" s="296">
        <f t="shared" si="1"/>
        <v>0</v>
      </c>
      <c r="H28" s="86"/>
      <c r="I28" s="287"/>
      <c r="J28" s="289"/>
      <c r="K28" s="289"/>
      <c r="L28" s="289"/>
      <c r="M28" s="363"/>
      <c r="N28" s="296">
        <f t="shared" si="2"/>
        <v>0</v>
      </c>
    </row>
    <row r="29" spans="1:14" ht="12.75">
      <c r="A29" s="74" t="s">
        <v>260</v>
      </c>
      <c r="B29" s="61"/>
      <c r="C29" s="62"/>
      <c r="D29" s="289"/>
      <c r="E29" s="362"/>
      <c r="F29" s="62"/>
      <c r="G29" s="296">
        <f t="shared" si="1"/>
        <v>0</v>
      </c>
      <c r="H29" s="86"/>
      <c r="I29" s="287"/>
      <c r="J29" s="62"/>
      <c r="K29" s="62"/>
      <c r="L29" s="62"/>
      <c r="M29" s="62"/>
      <c r="N29" s="296">
        <f t="shared" si="2"/>
        <v>0</v>
      </c>
    </row>
    <row r="30" spans="1:14" ht="12.75">
      <c r="A30" s="283" t="s">
        <v>261</v>
      </c>
      <c r="B30" s="56">
        <f>SUM(B31:B33)</f>
        <v>329072</v>
      </c>
      <c r="C30" s="63">
        <f>SUM(C31:C33)</f>
        <v>0</v>
      </c>
      <c r="D30" s="332"/>
      <c r="E30" s="332"/>
      <c r="F30" s="63"/>
      <c r="G30" s="296">
        <f>SUM(G31:G33)</f>
        <v>329072</v>
      </c>
      <c r="H30" s="86"/>
      <c r="I30" s="61"/>
      <c r="J30" s="62"/>
      <c r="K30" s="62"/>
      <c r="L30" s="62"/>
      <c r="M30" s="62"/>
      <c r="N30" s="296">
        <f t="shared" si="2"/>
        <v>0</v>
      </c>
    </row>
    <row r="31" spans="1:14" ht="12.75">
      <c r="A31" s="300" t="s">
        <v>311</v>
      </c>
      <c r="B31" s="287">
        <v>255071</v>
      </c>
      <c r="C31" s="62"/>
      <c r="D31" s="362"/>
      <c r="E31" s="362"/>
      <c r="F31" s="62"/>
      <c r="G31" s="67">
        <f>SUM(B31:F31)</f>
        <v>255071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0" t="s">
        <v>312</v>
      </c>
      <c r="B32" s="61">
        <v>66000</v>
      </c>
      <c r="C32" s="62"/>
      <c r="D32" s="362"/>
      <c r="E32" s="362"/>
      <c r="F32" s="62"/>
      <c r="G32" s="67">
        <f>SUM(B32:F32)</f>
        <v>66000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0" t="s">
        <v>313</v>
      </c>
      <c r="B33" s="287">
        <v>8001</v>
      </c>
      <c r="C33" s="62"/>
      <c r="D33" s="362"/>
      <c r="E33" s="362"/>
      <c r="F33" s="62"/>
      <c r="G33" s="67">
        <f>SUM(B33:F33)</f>
        <v>8001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108" t="s">
        <v>602</v>
      </c>
      <c r="B34" s="61"/>
      <c r="C34" s="62"/>
      <c r="D34" s="362"/>
      <c r="E34" s="362"/>
      <c r="F34" s="62"/>
      <c r="G34" s="67">
        <f>SUM(B34:F34)</f>
        <v>0</v>
      </c>
      <c r="H34" s="86"/>
      <c r="I34" s="476"/>
      <c r="J34" s="62"/>
      <c r="K34" s="62"/>
      <c r="L34" s="62"/>
      <c r="M34" s="62"/>
      <c r="N34" s="67">
        <f t="shared" si="2"/>
        <v>0</v>
      </c>
    </row>
    <row r="35" spans="1:14" ht="12.75">
      <c r="A35" s="283" t="s">
        <v>357</v>
      </c>
      <c r="B35" s="61"/>
      <c r="C35" s="62"/>
      <c r="D35" s="62"/>
      <c r="E35" s="62"/>
      <c r="F35" s="62"/>
      <c r="G35" s="296">
        <f>SUM(G36:G37)</f>
        <v>0</v>
      </c>
      <c r="H35" s="86"/>
      <c r="I35" s="56">
        <f>SUM(I36:I38)</f>
        <v>0</v>
      </c>
      <c r="J35" s="56">
        <f>SUM(J36:J38)</f>
        <v>0</v>
      </c>
      <c r="K35" s="56">
        <f>SUM(K36:K38)</f>
        <v>3958</v>
      </c>
      <c r="L35" s="56">
        <f>SUM(L36:L38)</f>
        <v>0</v>
      </c>
      <c r="M35" s="56">
        <f>SUM(M36:M38)</f>
        <v>0</v>
      </c>
      <c r="N35" s="296">
        <f t="shared" si="2"/>
        <v>3958</v>
      </c>
    </row>
    <row r="36" spans="1:14" ht="12.75">
      <c r="A36" s="300" t="s">
        <v>314</v>
      </c>
      <c r="B36" s="61"/>
      <c r="C36" s="62"/>
      <c r="D36" s="62"/>
      <c r="E36" s="62"/>
      <c r="F36" s="62"/>
      <c r="G36" s="296">
        <f>SUM(B36:F36)</f>
        <v>0</v>
      </c>
      <c r="H36" s="86"/>
      <c r="I36" s="61"/>
      <c r="J36" s="62"/>
      <c r="K36" s="62">
        <v>1500</v>
      </c>
      <c r="L36" s="62"/>
      <c r="M36" s="62"/>
      <c r="N36" s="67">
        <f t="shared" si="2"/>
        <v>1500</v>
      </c>
    </row>
    <row r="37" spans="1:14" ht="12.75">
      <c r="A37" s="300" t="s">
        <v>315</v>
      </c>
      <c r="B37" s="61"/>
      <c r="C37" s="62"/>
      <c r="D37" s="62"/>
      <c r="E37" s="62"/>
      <c r="F37" s="62"/>
      <c r="G37" s="296">
        <f>SUM(B37:F37)</f>
        <v>0</v>
      </c>
      <c r="H37" s="86"/>
      <c r="I37" s="61"/>
      <c r="J37" s="62"/>
      <c r="K37" s="62">
        <v>500</v>
      </c>
      <c r="L37" s="62"/>
      <c r="M37" s="62"/>
      <c r="N37" s="67">
        <f t="shared" si="2"/>
        <v>500</v>
      </c>
    </row>
    <row r="38" spans="1:14" ht="12.75">
      <c r="A38" s="300" t="s">
        <v>358</v>
      </c>
      <c r="B38" s="61"/>
      <c r="C38" s="62"/>
      <c r="D38" s="62"/>
      <c r="E38" s="62"/>
      <c r="F38" s="62"/>
      <c r="G38" s="296"/>
      <c r="H38" s="86"/>
      <c r="I38" s="61"/>
      <c r="J38" s="62"/>
      <c r="K38" s="62">
        <v>1958</v>
      </c>
      <c r="L38" s="62"/>
      <c r="M38" s="62"/>
      <c r="N38" s="67">
        <f t="shared" si="2"/>
        <v>1958</v>
      </c>
    </row>
    <row r="39" spans="1:14" ht="12.75">
      <c r="A39" s="74" t="s">
        <v>262</v>
      </c>
      <c r="B39" s="61"/>
      <c r="C39" s="62"/>
      <c r="D39" s="62"/>
      <c r="E39" s="62"/>
      <c r="F39" s="62"/>
      <c r="G39" s="296">
        <f>SUM(B39:F39)</f>
        <v>0</v>
      </c>
      <c r="H39" s="86"/>
      <c r="I39" s="61"/>
      <c r="J39" s="62"/>
      <c r="K39" s="62"/>
      <c r="L39" s="62"/>
      <c r="M39" s="62"/>
      <c r="N39" s="296">
        <f t="shared" si="2"/>
        <v>0</v>
      </c>
    </row>
    <row r="40" spans="1:14" ht="12.75">
      <c r="A40" s="74" t="s">
        <v>263</v>
      </c>
      <c r="B40" s="61"/>
      <c r="C40" s="62"/>
      <c r="D40" s="62"/>
      <c r="E40" s="62"/>
      <c r="F40" s="62"/>
      <c r="G40" s="296">
        <f>SUM(B40:F40)</f>
        <v>0</v>
      </c>
      <c r="H40" s="86"/>
      <c r="I40" s="61">
        <v>31370</v>
      </c>
      <c r="J40" s="62"/>
      <c r="K40" s="62"/>
      <c r="L40" s="62"/>
      <c r="M40" s="62"/>
      <c r="N40" s="296">
        <f t="shared" si="2"/>
        <v>31370</v>
      </c>
    </row>
    <row r="41" spans="1:14" ht="13.5" customHeight="1" thickBot="1">
      <c r="A41" s="338" t="s">
        <v>264</v>
      </c>
      <c r="B41" s="339"/>
      <c r="C41" s="340"/>
      <c r="D41" s="483">
        <v>300</v>
      </c>
      <c r="E41" s="340"/>
      <c r="F41" s="340"/>
      <c r="G41" s="341">
        <f>SUM(B41:F41)</f>
        <v>300</v>
      </c>
      <c r="H41" s="342"/>
      <c r="I41" s="538">
        <v>16322</v>
      </c>
      <c r="J41" s="556">
        <v>2845</v>
      </c>
      <c r="K41" s="539">
        <v>5966</v>
      </c>
      <c r="L41" s="483"/>
      <c r="M41" s="483"/>
      <c r="N41" s="341">
        <f t="shared" si="2"/>
        <v>25133</v>
      </c>
    </row>
    <row r="42" spans="1:14" ht="15" customHeight="1" thickBot="1">
      <c r="A42" s="350"/>
      <c r="B42" s="351"/>
      <c r="C42" s="351"/>
      <c r="D42" s="352"/>
      <c r="E42" s="351"/>
      <c r="F42" s="351"/>
      <c r="G42" s="353"/>
      <c r="H42" s="354"/>
      <c r="I42" s="484"/>
      <c r="J42" s="484"/>
      <c r="K42" s="484"/>
      <c r="L42" s="484"/>
      <c r="M42" s="484"/>
      <c r="N42" s="353"/>
    </row>
    <row r="43" spans="1:14" ht="15.75">
      <c r="A43" s="70" t="s">
        <v>347</v>
      </c>
      <c r="B43" s="557" t="s">
        <v>77</v>
      </c>
      <c r="C43" s="558"/>
      <c r="D43" s="558"/>
      <c r="E43" s="558"/>
      <c r="F43" s="558"/>
      <c r="G43" s="559"/>
      <c r="H43" s="81"/>
      <c r="I43" s="560" t="s">
        <v>78</v>
      </c>
      <c r="J43" s="561"/>
      <c r="K43" s="561"/>
      <c r="L43" s="561"/>
      <c r="M43" s="561"/>
      <c r="N43" s="562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351</v>
      </c>
      <c r="H44" s="83"/>
      <c r="I44" s="485" t="s">
        <v>4</v>
      </c>
      <c r="J44" s="486" t="s">
        <v>5</v>
      </c>
      <c r="K44" s="486" t="s">
        <v>6</v>
      </c>
      <c r="L44" s="486" t="s">
        <v>9</v>
      </c>
      <c r="M44" s="486" t="s">
        <v>8</v>
      </c>
      <c r="N44" s="487" t="s">
        <v>351</v>
      </c>
    </row>
    <row r="45" spans="1:14" ht="13.5" thickBot="1">
      <c r="A45" s="72"/>
      <c r="B45" s="126" t="s">
        <v>10</v>
      </c>
      <c r="C45" s="127" t="s">
        <v>10</v>
      </c>
      <c r="D45" s="127" t="s">
        <v>11</v>
      </c>
      <c r="E45" s="127" t="s">
        <v>83</v>
      </c>
      <c r="F45" s="127" t="s">
        <v>12</v>
      </c>
      <c r="G45" s="128" t="s">
        <v>68</v>
      </c>
      <c r="H45" s="82"/>
      <c r="I45" s="488" t="s">
        <v>13</v>
      </c>
      <c r="J45" s="489" t="s">
        <v>14</v>
      </c>
      <c r="K45" s="489" t="s">
        <v>15</v>
      </c>
      <c r="L45" s="489"/>
      <c r="M45" s="489" t="s">
        <v>76</v>
      </c>
      <c r="N45" s="490" t="s">
        <v>16</v>
      </c>
    </row>
    <row r="46" spans="1:14" ht="12.75">
      <c r="A46" s="283" t="s">
        <v>265</v>
      </c>
      <c r="B46" s="56">
        <f>SUM(B47:B49)</f>
        <v>489576</v>
      </c>
      <c r="C46" s="63">
        <f>SUM(C47:C49)</f>
        <v>56507</v>
      </c>
      <c r="D46" s="63">
        <f>SUM(D47:D49)</f>
        <v>854960</v>
      </c>
      <c r="E46" s="63"/>
      <c r="F46" s="63"/>
      <c r="G46" s="296">
        <f>SUM(G47:G49)</f>
        <v>1401043</v>
      </c>
      <c r="H46" s="86"/>
      <c r="I46" s="491">
        <f>SUM(I47:I49)</f>
        <v>14990</v>
      </c>
      <c r="J46" s="491">
        <f>SUM(J47:J49)</f>
        <v>0</v>
      </c>
      <c r="K46" s="491">
        <f>SUM(K47:K49)</f>
        <v>0</v>
      </c>
      <c r="L46" s="491">
        <f>SUM(L47:L49)</f>
        <v>0</v>
      </c>
      <c r="M46" s="491">
        <f>SUM(M47:M49)</f>
        <v>0</v>
      </c>
      <c r="N46" s="296">
        <f aca="true" t="shared" si="3" ref="N46:N76">SUM(I46:M46)</f>
        <v>14990</v>
      </c>
    </row>
    <row r="47" spans="1:14" ht="12.75">
      <c r="A47" s="300" t="s">
        <v>316</v>
      </c>
      <c r="B47" s="287">
        <v>26902</v>
      </c>
      <c r="C47" s="332">
        <v>56507</v>
      </c>
      <c r="D47" s="62"/>
      <c r="E47" s="62"/>
      <c r="F47" s="62"/>
      <c r="G47" s="67">
        <f aca="true" t="shared" si="4" ref="G47:G76">SUM(B47:F47)</f>
        <v>83409</v>
      </c>
      <c r="H47" s="86"/>
      <c r="I47" s="491">
        <v>14990</v>
      </c>
      <c r="J47" s="362"/>
      <c r="K47" s="362"/>
      <c r="L47" s="362"/>
      <c r="M47" s="362"/>
      <c r="N47" s="492">
        <f t="shared" si="3"/>
        <v>14990</v>
      </c>
    </row>
    <row r="48" spans="1:14" ht="12.75">
      <c r="A48" s="300" t="s">
        <v>317</v>
      </c>
      <c r="B48" s="61">
        <v>462674</v>
      </c>
      <c r="C48" s="62"/>
      <c r="D48" s="62"/>
      <c r="E48" s="62"/>
      <c r="F48" s="62"/>
      <c r="G48" s="67">
        <f t="shared" si="4"/>
        <v>462674</v>
      </c>
      <c r="H48" s="86"/>
      <c r="I48" s="491"/>
      <c r="J48" s="362"/>
      <c r="K48" s="362"/>
      <c r="L48" s="362"/>
      <c r="M48" s="362"/>
      <c r="N48" s="492">
        <f t="shared" si="3"/>
        <v>0</v>
      </c>
    </row>
    <row r="49" spans="1:14" ht="12.75">
      <c r="A49" s="300" t="s">
        <v>318</v>
      </c>
      <c r="B49" s="61"/>
      <c r="C49" s="62"/>
      <c r="D49" s="565">
        <v>854960</v>
      </c>
      <c r="E49" s="362"/>
      <c r="F49" s="62"/>
      <c r="G49" s="67">
        <f t="shared" si="4"/>
        <v>854960</v>
      </c>
      <c r="H49" s="86"/>
      <c r="I49" s="491"/>
      <c r="J49" s="362"/>
      <c r="K49" s="362"/>
      <c r="L49" s="362"/>
      <c r="M49" s="362"/>
      <c r="N49" s="492">
        <f t="shared" si="3"/>
        <v>0</v>
      </c>
    </row>
    <row r="50" spans="1:14" ht="12.75">
      <c r="A50" s="74" t="s">
        <v>266</v>
      </c>
      <c r="B50" s="57"/>
      <c r="C50" s="53"/>
      <c r="D50" s="289"/>
      <c r="E50" s="289">
        <v>472887</v>
      </c>
      <c r="F50" s="53">
        <v>13968</v>
      </c>
      <c r="G50" s="55">
        <f t="shared" si="4"/>
        <v>486855</v>
      </c>
      <c r="H50" s="85"/>
      <c r="I50" s="287">
        <v>62421</v>
      </c>
      <c r="J50" s="289"/>
      <c r="K50" s="289"/>
      <c r="L50" s="289">
        <v>442640</v>
      </c>
      <c r="M50" s="565">
        <v>4990</v>
      </c>
      <c r="N50" s="296">
        <f t="shared" si="3"/>
        <v>510051</v>
      </c>
    </row>
    <row r="51" spans="1:14" ht="12.75">
      <c r="A51" s="74" t="s">
        <v>267</v>
      </c>
      <c r="B51" s="61"/>
      <c r="C51" s="62"/>
      <c r="D51" s="62"/>
      <c r="E51" s="62"/>
      <c r="F51" s="62"/>
      <c r="G51" s="296">
        <f t="shared" si="4"/>
        <v>0</v>
      </c>
      <c r="H51" s="86"/>
      <c r="I51" s="287"/>
      <c r="J51" s="289"/>
      <c r="K51" s="565">
        <v>1680191</v>
      </c>
      <c r="L51" s="289"/>
      <c r="M51" s="289"/>
      <c r="N51" s="296">
        <f t="shared" si="3"/>
        <v>1680191</v>
      </c>
    </row>
    <row r="52" spans="1:14" ht="12.75">
      <c r="A52" s="74" t="s">
        <v>268</v>
      </c>
      <c r="B52" s="57"/>
      <c r="C52" s="53"/>
      <c r="D52" s="53">
        <v>1020</v>
      </c>
      <c r="E52" s="53"/>
      <c r="F52" s="53"/>
      <c r="G52" s="296">
        <f t="shared" si="4"/>
        <v>1020</v>
      </c>
      <c r="H52" s="86"/>
      <c r="I52" s="287">
        <v>1560</v>
      </c>
      <c r="J52" s="289"/>
      <c r="K52" s="289"/>
      <c r="L52" s="289"/>
      <c r="M52" s="289"/>
      <c r="N52" s="296">
        <f t="shared" si="3"/>
        <v>1560</v>
      </c>
    </row>
    <row r="53" spans="1:14" ht="12.75">
      <c r="A53" s="78" t="s">
        <v>269</v>
      </c>
      <c r="B53" s="278"/>
      <c r="C53" s="279"/>
      <c r="D53" s="279"/>
      <c r="E53" s="279"/>
      <c r="F53" s="279"/>
      <c r="G53" s="296">
        <f t="shared" si="4"/>
        <v>0</v>
      </c>
      <c r="H53" s="86"/>
      <c r="I53" s="493">
        <v>2413</v>
      </c>
      <c r="J53" s="494"/>
      <c r="K53" s="494">
        <v>685</v>
      </c>
      <c r="L53" s="494"/>
      <c r="M53" s="494"/>
      <c r="N53" s="296">
        <f t="shared" si="3"/>
        <v>3098</v>
      </c>
    </row>
    <row r="54" spans="1:14" ht="12.75">
      <c r="A54" s="78" t="s">
        <v>270</v>
      </c>
      <c r="B54" s="278"/>
      <c r="C54" s="279"/>
      <c r="D54" s="279">
        <v>29475</v>
      </c>
      <c r="E54" s="279"/>
      <c r="F54" s="279"/>
      <c r="G54" s="296">
        <f t="shared" si="4"/>
        <v>29475</v>
      </c>
      <c r="H54" s="86"/>
      <c r="I54" s="493">
        <v>15572</v>
      </c>
      <c r="J54" s="494"/>
      <c r="K54" s="566">
        <v>71995</v>
      </c>
      <c r="L54" s="494"/>
      <c r="M54" s="494"/>
      <c r="N54" s="55">
        <f t="shared" si="3"/>
        <v>87567</v>
      </c>
    </row>
    <row r="55" spans="1:14" ht="12.75">
      <c r="A55" s="78" t="s">
        <v>271</v>
      </c>
      <c r="B55" s="278"/>
      <c r="C55" s="279"/>
      <c r="D55" s="279"/>
      <c r="E55" s="279"/>
      <c r="F55" s="279"/>
      <c r="G55" s="296">
        <f t="shared" si="4"/>
        <v>0</v>
      </c>
      <c r="H55" s="86"/>
      <c r="I55" s="278"/>
      <c r="J55" s="279"/>
      <c r="K55" s="494"/>
      <c r="L55" s="494"/>
      <c r="M55" s="494"/>
      <c r="N55" s="55">
        <f t="shared" si="3"/>
        <v>0</v>
      </c>
    </row>
    <row r="56" spans="1:14" ht="12.75">
      <c r="A56" s="78" t="s">
        <v>272</v>
      </c>
      <c r="B56" s="278"/>
      <c r="C56" s="279"/>
      <c r="D56" s="279">
        <v>184</v>
      </c>
      <c r="E56" s="279"/>
      <c r="F56" s="279"/>
      <c r="G56" s="296">
        <f t="shared" si="4"/>
        <v>184</v>
      </c>
      <c r="H56" s="86"/>
      <c r="I56" s="278">
        <v>1919</v>
      </c>
      <c r="J56" s="279"/>
      <c r="K56" s="566">
        <v>56684</v>
      </c>
      <c r="L56" s="494"/>
      <c r="M56" s="494"/>
      <c r="N56" s="55">
        <f t="shared" si="3"/>
        <v>58603</v>
      </c>
    </row>
    <row r="57" spans="1:14" ht="12.75">
      <c r="A57" s="78" t="s">
        <v>273</v>
      </c>
      <c r="B57" s="278"/>
      <c r="C57" s="279"/>
      <c r="D57" s="279">
        <v>215693</v>
      </c>
      <c r="E57" s="279"/>
      <c r="F57" s="279"/>
      <c r="G57" s="296">
        <f t="shared" si="4"/>
        <v>215693</v>
      </c>
      <c r="H57" s="86"/>
      <c r="I57" s="278"/>
      <c r="J57" s="279"/>
      <c r="K57" s="279"/>
      <c r="L57" s="279"/>
      <c r="M57" s="279"/>
      <c r="N57" s="55">
        <f t="shared" si="3"/>
        <v>0</v>
      </c>
    </row>
    <row r="58" spans="1:14" ht="12.75">
      <c r="A58" s="78" t="s">
        <v>274</v>
      </c>
      <c r="B58" s="278"/>
      <c r="C58" s="279"/>
      <c r="D58" s="279"/>
      <c r="E58" s="279"/>
      <c r="F58" s="279"/>
      <c r="G58" s="296">
        <f t="shared" si="4"/>
        <v>0</v>
      </c>
      <c r="H58" s="86"/>
      <c r="I58" s="278"/>
      <c r="J58" s="279"/>
      <c r="K58" s="279"/>
      <c r="L58" s="279"/>
      <c r="M58" s="279"/>
      <c r="N58" s="55">
        <f t="shared" si="3"/>
        <v>0</v>
      </c>
    </row>
    <row r="59" spans="1:14" ht="12.75">
      <c r="A59" s="78" t="s">
        <v>275</v>
      </c>
      <c r="B59" s="278"/>
      <c r="C59" s="279"/>
      <c r="D59" s="279"/>
      <c r="E59" s="279"/>
      <c r="F59" s="279"/>
      <c r="G59" s="296">
        <f t="shared" si="4"/>
        <v>0</v>
      </c>
      <c r="H59" s="86"/>
      <c r="I59" s="278"/>
      <c r="J59" s="279"/>
      <c r="K59" s="279"/>
      <c r="L59" s="279"/>
      <c r="M59" s="279"/>
      <c r="N59" s="55">
        <f t="shared" si="3"/>
        <v>0</v>
      </c>
    </row>
    <row r="60" spans="1:14" ht="12.75">
      <c r="A60" s="78" t="s">
        <v>276</v>
      </c>
      <c r="B60" s="278"/>
      <c r="C60" s="279"/>
      <c r="D60" s="279"/>
      <c r="E60" s="279"/>
      <c r="F60" s="279"/>
      <c r="G60" s="296">
        <f t="shared" si="4"/>
        <v>0</v>
      </c>
      <c r="H60" s="86"/>
      <c r="I60" s="278"/>
      <c r="J60" s="279"/>
      <c r="K60" s="279"/>
      <c r="L60" s="279"/>
      <c r="M60" s="279"/>
      <c r="N60" s="55">
        <f t="shared" si="3"/>
        <v>0</v>
      </c>
    </row>
    <row r="61" spans="1:14" ht="12.75">
      <c r="A61" s="78" t="s">
        <v>277</v>
      </c>
      <c r="B61" s="278"/>
      <c r="C61" s="279"/>
      <c r="D61" s="279"/>
      <c r="E61" s="279"/>
      <c r="F61" s="279"/>
      <c r="G61" s="296">
        <f t="shared" si="4"/>
        <v>0</v>
      </c>
      <c r="H61" s="86"/>
      <c r="I61" s="278"/>
      <c r="J61" s="279"/>
      <c r="K61" s="279"/>
      <c r="L61" s="279"/>
      <c r="M61" s="279"/>
      <c r="N61" s="55">
        <f t="shared" si="3"/>
        <v>0</v>
      </c>
    </row>
    <row r="62" spans="1:14" ht="12.75">
      <c r="A62" s="78" t="s">
        <v>278</v>
      </c>
      <c r="B62" s="278"/>
      <c r="C62" s="279"/>
      <c r="D62" s="279"/>
      <c r="E62" s="279"/>
      <c r="F62" s="279"/>
      <c r="G62" s="296">
        <f t="shared" si="4"/>
        <v>0</v>
      </c>
      <c r="H62" s="86"/>
      <c r="I62" s="278"/>
      <c r="J62" s="279"/>
      <c r="K62" s="279"/>
      <c r="L62" s="279"/>
      <c r="M62" s="279"/>
      <c r="N62" s="55">
        <f t="shared" si="3"/>
        <v>0</v>
      </c>
    </row>
    <row r="63" spans="1:14" ht="12.75">
      <c r="A63" s="78" t="s">
        <v>279</v>
      </c>
      <c r="B63" s="278"/>
      <c r="C63" s="279"/>
      <c r="D63" s="279"/>
      <c r="E63" s="279"/>
      <c r="F63" s="279"/>
      <c r="G63" s="296">
        <f t="shared" si="4"/>
        <v>0</v>
      </c>
      <c r="H63" s="86"/>
      <c r="I63" s="278"/>
      <c r="J63" s="279"/>
      <c r="K63" s="279"/>
      <c r="L63" s="279"/>
      <c r="M63" s="279"/>
      <c r="N63" s="55">
        <f t="shared" si="3"/>
        <v>0</v>
      </c>
    </row>
    <row r="64" spans="1:14" ht="12.75">
      <c r="A64" s="78" t="s">
        <v>280</v>
      </c>
      <c r="B64" s="278"/>
      <c r="C64" s="279"/>
      <c r="D64" s="279"/>
      <c r="E64" s="279"/>
      <c r="F64" s="279"/>
      <c r="G64" s="296">
        <f t="shared" si="4"/>
        <v>0</v>
      </c>
      <c r="H64" s="86"/>
      <c r="I64" s="278"/>
      <c r="J64" s="279"/>
      <c r="K64" s="279"/>
      <c r="L64" s="279"/>
      <c r="M64" s="279"/>
      <c r="N64" s="55">
        <f t="shared" si="3"/>
        <v>0</v>
      </c>
    </row>
    <row r="65" spans="1:14" ht="12.75">
      <c r="A65" s="78" t="s">
        <v>281</v>
      </c>
      <c r="B65" s="278"/>
      <c r="C65" s="279"/>
      <c r="D65" s="279"/>
      <c r="E65" s="279"/>
      <c r="F65" s="279"/>
      <c r="G65" s="296">
        <f t="shared" si="4"/>
        <v>0</v>
      </c>
      <c r="H65" s="86"/>
      <c r="I65" s="278"/>
      <c r="J65" s="279"/>
      <c r="K65" s="279"/>
      <c r="L65" s="279"/>
      <c r="M65" s="279"/>
      <c r="N65" s="55">
        <f t="shared" si="3"/>
        <v>0</v>
      </c>
    </row>
    <row r="66" spans="1:14" ht="12.75">
      <c r="A66" s="78" t="s">
        <v>282</v>
      </c>
      <c r="B66" s="278"/>
      <c r="C66" s="279"/>
      <c r="D66" s="279"/>
      <c r="E66" s="279"/>
      <c r="F66" s="279"/>
      <c r="G66" s="296">
        <f t="shared" si="4"/>
        <v>0</v>
      </c>
      <c r="H66" s="86"/>
      <c r="I66" s="278"/>
      <c r="J66" s="279"/>
      <c r="K66" s="279"/>
      <c r="L66" s="279"/>
      <c r="M66" s="279"/>
      <c r="N66" s="55">
        <f t="shared" si="3"/>
        <v>0</v>
      </c>
    </row>
    <row r="67" spans="1:14" ht="12.75">
      <c r="A67" s="78" t="s">
        <v>283</v>
      </c>
      <c r="B67" s="278"/>
      <c r="C67" s="279"/>
      <c r="D67" s="279"/>
      <c r="E67" s="279"/>
      <c r="F67" s="279"/>
      <c r="G67" s="296">
        <f t="shared" si="4"/>
        <v>0</v>
      </c>
      <c r="H67" s="86"/>
      <c r="I67" s="278"/>
      <c r="J67" s="279"/>
      <c r="K67" s="279"/>
      <c r="L67" s="279"/>
      <c r="M67" s="279"/>
      <c r="N67" s="55">
        <f t="shared" si="3"/>
        <v>0</v>
      </c>
    </row>
    <row r="68" spans="1:14" ht="12.75">
      <c r="A68" s="78" t="s">
        <v>284</v>
      </c>
      <c r="B68" s="278"/>
      <c r="C68" s="279"/>
      <c r="D68" s="279"/>
      <c r="E68" s="279"/>
      <c r="F68" s="279"/>
      <c r="G68" s="296">
        <f t="shared" si="4"/>
        <v>0</v>
      </c>
      <c r="H68" s="86"/>
      <c r="I68" s="278"/>
      <c r="J68" s="279"/>
      <c r="K68" s="279"/>
      <c r="L68" s="279"/>
      <c r="M68" s="279"/>
      <c r="N68" s="55">
        <f t="shared" si="3"/>
        <v>0</v>
      </c>
    </row>
    <row r="69" spans="1:14" ht="12.75">
      <c r="A69" s="78" t="s">
        <v>285</v>
      </c>
      <c r="B69" s="278"/>
      <c r="C69" s="279"/>
      <c r="D69" s="279"/>
      <c r="E69" s="279"/>
      <c r="F69" s="279"/>
      <c r="G69" s="296">
        <f t="shared" si="4"/>
        <v>0</v>
      </c>
      <c r="H69" s="86"/>
      <c r="I69" s="278"/>
      <c r="J69" s="279"/>
      <c r="K69" s="279"/>
      <c r="L69" s="279"/>
      <c r="M69" s="279"/>
      <c r="N69" s="55">
        <f t="shared" si="3"/>
        <v>0</v>
      </c>
    </row>
    <row r="70" spans="1:14" ht="12.75">
      <c r="A70" s="78" t="s">
        <v>286</v>
      </c>
      <c r="B70" s="278"/>
      <c r="C70" s="279"/>
      <c r="D70" s="279"/>
      <c r="E70" s="279"/>
      <c r="F70" s="279"/>
      <c r="G70" s="296">
        <f t="shared" si="4"/>
        <v>0</v>
      </c>
      <c r="H70" s="86"/>
      <c r="I70" s="278"/>
      <c r="J70" s="279"/>
      <c r="K70" s="279"/>
      <c r="L70" s="279"/>
      <c r="M70" s="279"/>
      <c r="N70" s="55">
        <f t="shared" si="3"/>
        <v>0</v>
      </c>
    </row>
    <row r="71" spans="1:14" ht="12.75">
      <c r="A71" s="78" t="s">
        <v>287</v>
      </c>
      <c r="B71" s="278"/>
      <c r="C71" s="279"/>
      <c r="D71" s="279"/>
      <c r="E71" s="279"/>
      <c r="F71" s="279"/>
      <c r="G71" s="296">
        <f t="shared" si="4"/>
        <v>0</v>
      </c>
      <c r="H71" s="86"/>
      <c r="I71" s="278"/>
      <c r="J71" s="279"/>
      <c r="K71" s="343">
        <v>3000</v>
      </c>
      <c r="L71" s="279"/>
      <c r="M71" s="279"/>
      <c r="N71" s="55">
        <f t="shared" si="3"/>
        <v>3000</v>
      </c>
    </row>
    <row r="72" spans="1:14" ht="12.75">
      <c r="A72" s="280" t="s">
        <v>587</v>
      </c>
      <c r="B72" s="493">
        <v>1054</v>
      </c>
      <c r="C72" s="494"/>
      <c r="D72" s="494">
        <v>74027</v>
      </c>
      <c r="E72" s="279"/>
      <c r="F72" s="279"/>
      <c r="G72" s="296">
        <f t="shared" si="4"/>
        <v>75081</v>
      </c>
      <c r="H72" s="86"/>
      <c r="I72" s="493">
        <v>74884</v>
      </c>
      <c r="J72" s="279">
        <v>1176</v>
      </c>
      <c r="K72" s="279"/>
      <c r="L72" s="279"/>
      <c r="M72" s="279"/>
      <c r="N72" s="55">
        <f t="shared" si="3"/>
        <v>76060</v>
      </c>
    </row>
    <row r="73" spans="1:14" ht="12.75">
      <c r="A73" s="524" t="s">
        <v>603</v>
      </c>
      <c r="B73" s="493"/>
      <c r="C73" s="494">
        <v>5000</v>
      </c>
      <c r="D73" s="494"/>
      <c r="E73" s="279"/>
      <c r="F73" s="279"/>
      <c r="G73" s="296">
        <f t="shared" si="4"/>
        <v>5000</v>
      </c>
      <c r="H73" s="86"/>
      <c r="I73" s="493"/>
      <c r="J73" s="494">
        <v>2000</v>
      </c>
      <c r="K73" s="494">
        <v>5386</v>
      </c>
      <c r="L73" s="279"/>
      <c r="M73" s="279"/>
      <c r="N73" s="55">
        <f t="shared" si="3"/>
        <v>7386</v>
      </c>
    </row>
    <row r="74" spans="1:14" ht="12.75">
      <c r="A74" s="78" t="s">
        <v>289</v>
      </c>
      <c r="B74" s="493"/>
      <c r="C74" s="494"/>
      <c r="D74" s="494"/>
      <c r="E74" s="279"/>
      <c r="F74" s="279"/>
      <c r="G74" s="296">
        <f t="shared" si="4"/>
        <v>0</v>
      </c>
      <c r="H74" s="86"/>
      <c r="I74" s="493"/>
      <c r="J74" s="494"/>
      <c r="K74" s="494">
        <v>8631</v>
      </c>
      <c r="L74" s="279"/>
      <c r="M74" s="279"/>
      <c r="N74" s="55">
        <f t="shared" si="3"/>
        <v>8631</v>
      </c>
    </row>
    <row r="75" spans="1:14" ht="12.75">
      <c r="A75" s="78" t="s">
        <v>290</v>
      </c>
      <c r="B75" s="493"/>
      <c r="C75" s="494"/>
      <c r="D75" s="494">
        <v>50</v>
      </c>
      <c r="E75" s="279"/>
      <c r="F75" s="279"/>
      <c r="G75" s="288">
        <f t="shared" si="4"/>
        <v>50</v>
      </c>
      <c r="H75" s="86"/>
      <c r="I75" s="493"/>
      <c r="J75" s="494"/>
      <c r="K75" s="494"/>
      <c r="L75" s="279"/>
      <c r="M75" s="279"/>
      <c r="N75" s="55">
        <f t="shared" si="3"/>
        <v>0</v>
      </c>
    </row>
    <row r="76" spans="1:14" ht="13.5" thickBot="1">
      <c r="A76" s="78" t="s">
        <v>591</v>
      </c>
      <c r="B76" s="278"/>
      <c r="C76" s="279"/>
      <c r="D76" s="279"/>
      <c r="E76" s="279"/>
      <c r="F76" s="279"/>
      <c r="G76" s="297">
        <f t="shared" si="4"/>
        <v>0</v>
      </c>
      <c r="H76" s="86"/>
      <c r="I76" s="493">
        <v>10355</v>
      </c>
      <c r="J76" s="494"/>
      <c r="K76" s="494"/>
      <c r="L76" s="279"/>
      <c r="M76" s="279"/>
      <c r="N76" s="294">
        <f t="shared" si="3"/>
        <v>10355</v>
      </c>
    </row>
    <row r="77" spans="1:14" ht="12.75">
      <c r="A77" s="80" t="s">
        <v>1</v>
      </c>
      <c r="B77" s="295">
        <f>SUM(B9:B12,B20:B30,B35,B39:B46,B50:B76)</f>
        <v>826227</v>
      </c>
      <c r="C77" s="295">
        <f>SUM(C9:C12,C20:C30,C35,C39:C46,C50:C76)</f>
        <v>61507</v>
      </c>
      <c r="D77" s="295">
        <f>SUM(D9:D12,D19:D30,D35,D39:D46,D50:D76,D34)</f>
        <v>1201240</v>
      </c>
      <c r="E77" s="295">
        <f>SUM(E9:E12,E20:E30,E35,E39:E46,E50:E76)</f>
        <v>472887</v>
      </c>
      <c r="F77" s="295">
        <f>SUM(F9:F12,F20:F29,F30,F35,F39:F46,F50:F76)</f>
        <v>30868</v>
      </c>
      <c r="G77" s="295">
        <f>SUM(G9:G12,G19:G30,G39:G46,G50:G57,G58:G76,G34)</f>
        <v>2592729</v>
      </c>
      <c r="H77" s="295">
        <f>SUM(H9:H12,H20:H30,H39:H46,H50:H57,H58:H76)</f>
        <v>0</v>
      </c>
      <c r="I77" s="295">
        <f>SUM(I9:I12,I19:I30,I35,I39:I46,I50:I76,I34)</f>
        <v>267524</v>
      </c>
      <c r="J77" s="527">
        <f>SUM(J9:J12,J19:J30,J35,J39:J46,J50:J76)</f>
        <v>26831</v>
      </c>
      <c r="K77" s="527">
        <f>SUM(K9:K12,K19:K30,K35,K39:K46,K50:K76)</f>
        <v>1850744</v>
      </c>
      <c r="L77" s="295">
        <f>SUM(L9:L12,L19:L30,L35,L39:L46,L50:L76)</f>
        <v>442640</v>
      </c>
      <c r="M77" s="295">
        <f>SUM(M9:M12,M19:M30,M35,M39:M46,M50:M76)</f>
        <v>4990</v>
      </c>
      <c r="N77" s="355">
        <f>SUM(N9:N12,N19:N30,N35,N39:N46,N50:N76,N34)</f>
        <v>2592729</v>
      </c>
    </row>
    <row r="78" spans="1:14" ht="12.75">
      <c r="A78" s="79" t="s">
        <v>80</v>
      </c>
      <c r="B78" s="57"/>
      <c r="C78" s="53"/>
      <c r="D78" s="53"/>
      <c r="E78" s="53"/>
      <c r="F78" s="53"/>
      <c r="G78" s="55"/>
      <c r="H78" s="87"/>
      <c r="I78" s="56"/>
      <c r="J78" s="289"/>
      <c r="K78" s="565">
        <v>1680191</v>
      </c>
      <c r="L78" s="53"/>
      <c r="M78" s="53"/>
      <c r="N78" s="54">
        <f>SUM(I78:M78)</f>
        <v>1680191</v>
      </c>
    </row>
    <row r="79" spans="1:14" ht="13.5" thickBot="1">
      <c r="A79" s="356" t="s">
        <v>81</v>
      </c>
      <c r="B79" s="357">
        <f aca="true" t="shared" si="5" ref="B79:N79">B77-B78</f>
        <v>826227</v>
      </c>
      <c r="C79" s="64">
        <f t="shared" si="5"/>
        <v>61507</v>
      </c>
      <c r="D79" s="64">
        <f t="shared" si="5"/>
        <v>1201240</v>
      </c>
      <c r="E79" s="64">
        <f t="shared" si="5"/>
        <v>472887</v>
      </c>
      <c r="F79" s="64">
        <f t="shared" si="5"/>
        <v>30868</v>
      </c>
      <c r="G79" s="64">
        <f t="shared" si="5"/>
        <v>2592729</v>
      </c>
      <c r="H79" s="358">
        <f t="shared" si="5"/>
        <v>0</v>
      </c>
      <c r="I79" s="357">
        <f t="shared" si="5"/>
        <v>267524</v>
      </c>
      <c r="J79" s="64">
        <f t="shared" si="5"/>
        <v>26831</v>
      </c>
      <c r="K79" s="64">
        <f t="shared" si="5"/>
        <v>170553</v>
      </c>
      <c r="L79" s="64">
        <f t="shared" si="5"/>
        <v>442640</v>
      </c>
      <c r="M79" s="64">
        <f t="shared" si="5"/>
        <v>4990</v>
      </c>
      <c r="N79" s="359">
        <f t="shared" si="5"/>
        <v>912538</v>
      </c>
    </row>
    <row r="80" spans="1:14" ht="12.75">
      <c r="A80" s="238"/>
      <c r="B80" s="239"/>
      <c r="C80" s="239"/>
      <c r="D80" s="239"/>
      <c r="E80" s="239"/>
      <c r="F80" s="239"/>
      <c r="G80" s="97"/>
      <c r="H80" s="97"/>
      <c r="I80" s="322"/>
      <c r="J80" s="239"/>
      <c r="K80" s="323"/>
      <c r="L80" s="322"/>
      <c r="M80" s="322"/>
      <c r="N80" s="240"/>
    </row>
    <row r="81" spans="1:14" ht="12.75">
      <c r="A81" s="238"/>
      <c r="B81" s="239"/>
      <c r="C81" s="239"/>
      <c r="D81" s="239"/>
      <c r="E81" s="239"/>
      <c r="F81" s="239"/>
      <c r="G81" s="97"/>
      <c r="H81" s="97"/>
      <c r="I81" s="239"/>
      <c r="J81" s="239"/>
      <c r="K81" s="323"/>
      <c r="L81" s="322"/>
      <c r="M81" s="322"/>
      <c r="N81" s="240"/>
    </row>
    <row r="82" spans="1:14" ht="12.75">
      <c r="A82" s="238"/>
      <c r="B82" s="239"/>
      <c r="C82" s="239"/>
      <c r="D82" s="239"/>
      <c r="E82" s="239"/>
      <c r="F82" s="239"/>
      <c r="G82" s="97"/>
      <c r="H82" s="97"/>
      <c r="I82" s="319"/>
      <c r="J82" s="239"/>
      <c r="K82" s="240"/>
      <c r="L82" s="239"/>
      <c r="M82" s="239"/>
      <c r="N82" s="240"/>
    </row>
    <row r="83" spans="1:14" ht="12.75">
      <c r="A83" s="238"/>
      <c r="B83" s="239"/>
      <c r="C83" s="239"/>
      <c r="D83" s="239"/>
      <c r="E83" s="239"/>
      <c r="F83" s="239"/>
      <c r="G83" s="97"/>
      <c r="H83" s="97"/>
      <c r="I83" s="239"/>
      <c r="J83" s="239"/>
      <c r="K83" s="240"/>
      <c r="L83" s="239"/>
      <c r="M83" s="239"/>
      <c r="N83" s="240"/>
    </row>
    <row r="84" spans="1:14" ht="12.75">
      <c r="A84" s="238"/>
      <c r="B84" s="239"/>
      <c r="C84" s="239"/>
      <c r="D84" s="239"/>
      <c r="E84" s="239"/>
      <c r="F84" s="239"/>
      <c r="G84" s="97"/>
      <c r="H84" s="97"/>
      <c r="I84" s="239"/>
      <c r="J84" s="239"/>
      <c r="K84" s="240"/>
      <c r="L84" s="239"/>
      <c r="M84" s="239"/>
      <c r="N84" s="240"/>
    </row>
    <row r="85" spans="1:14" ht="12.75">
      <c r="A85" s="238"/>
      <c r="B85" s="239"/>
      <c r="C85" s="239"/>
      <c r="D85" s="239"/>
      <c r="E85" s="239"/>
      <c r="F85" s="239"/>
      <c r="G85" s="97"/>
      <c r="H85" s="97"/>
      <c r="I85" s="239"/>
      <c r="J85" s="239"/>
      <c r="K85" s="240"/>
      <c r="L85" s="239"/>
      <c r="M85" s="239"/>
      <c r="N85" s="240"/>
    </row>
    <row r="86" spans="1:14" ht="12.75">
      <c r="A86" s="238"/>
      <c r="B86" s="239"/>
      <c r="C86" s="239"/>
      <c r="D86" s="239"/>
      <c r="E86" s="239"/>
      <c r="F86" s="239"/>
      <c r="G86" s="97"/>
      <c r="H86" s="97"/>
      <c r="I86" s="239"/>
      <c r="J86" s="239"/>
      <c r="K86" s="240"/>
      <c r="L86" s="239"/>
      <c r="M86" s="239"/>
      <c r="N86" s="240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F39"/>
  <sheetViews>
    <sheetView workbookViewId="0" topLeftCell="A1">
      <selection activeCell="A2" sqref="A2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24" customWidth="1"/>
    <col min="4" max="4" width="13.00390625" style="324" customWidth="1"/>
    <col min="5" max="5" width="11.8515625" style="324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335</v>
      </c>
    </row>
    <row r="2" spans="1:6" ht="15" customHeight="1">
      <c r="A2" s="6"/>
      <c r="B2" s="6"/>
      <c r="C2" s="10"/>
      <c r="D2" s="544" t="s">
        <v>619</v>
      </c>
      <c r="E2" s="544"/>
      <c r="F2" s="544"/>
    </row>
    <row r="3" spans="1:6" ht="19.5">
      <c r="A3" s="584" t="s">
        <v>352</v>
      </c>
      <c r="B3" s="584"/>
      <c r="C3" s="584"/>
      <c r="D3" s="584"/>
      <c r="E3" s="584"/>
      <c r="F3" s="584"/>
    </row>
    <row r="4" spans="1:6" ht="19.5">
      <c r="A4" s="584" t="s">
        <v>24</v>
      </c>
      <c r="B4" s="584"/>
      <c r="C4" s="584"/>
      <c r="D4" s="584"/>
      <c r="E4" s="584"/>
      <c r="F4" s="584"/>
    </row>
    <row r="5" spans="1:6" ht="14.25" customHeight="1" thickBot="1">
      <c r="A5" s="113"/>
      <c r="B5" s="113"/>
      <c r="C5" s="46"/>
      <c r="D5" s="46"/>
      <c r="E5" s="4"/>
      <c r="F5" s="114" t="s">
        <v>0</v>
      </c>
    </row>
    <row r="6" spans="1:6" s="111" customFormat="1" ht="12.75" customHeight="1">
      <c r="A6" s="545" t="s">
        <v>19</v>
      </c>
      <c r="B6" s="547" t="s">
        <v>85</v>
      </c>
      <c r="C6" s="580" t="s">
        <v>34</v>
      </c>
      <c r="D6" s="580" t="s">
        <v>25</v>
      </c>
      <c r="E6" s="580" t="s">
        <v>86</v>
      </c>
      <c r="F6" s="582" t="s">
        <v>26</v>
      </c>
    </row>
    <row r="7" spans="1:6" s="111" customFormat="1" ht="12.75" customHeight="1" thickBot="1">
      <c r="A7" s="546"/>
      <c r="B7" s="543"/>
      <c r="C7" s="581"/>
      <c r="D7" s="581"/>
      <c r="E7" s="581"/>
      <c r="F7" s="583"/>
    </row>
    <row r="8" spans="1:6" s="92" customFormat="1" ht="15" customHeight="1">
      <c r="A8" s="115" t="s">
        <v>250</v>
      </c>
      <c r="B8" s="116"/>
      <c r="C8" s="117"/>
      <c r="D8" s="117"/>
      <c r="E8" s="117">
        <v>15240</v>
      </c>
      <c r="F8" s="118">
        <f>SUM(C8:E8)</f>
        <v>15240</v>
      </c>
    </row>
    <row r="9" spans="1:6" ht="15" customHeight="1">
      <c r="A9" s="91" t="s">
        <v>251</v>
      </c>
      <c r="B9" s="104"/>
      <c r="C9" s="119"/>
      <c r="D9" s="119"/>
      <c r="E9" s="554">
        <v>6985</v>
      </c>
      <c r="F9" s="120">
        <f>SUM(C9:E9)</f>
        <v>6985</v>
      </c>
    </row>
    <row r="10" spans="1:6" ht="15" customHeight="1">
      <c r="A10" s="291" t="s">
        <v>297</v>
      </c>
      <c r="B10" s="104"/>
      <c r="C10" s="119"/>
      <c r="D10" s="119"/>
      <c r="E10" s="119"/>
      <c r="F10" s="120"/>
    </row>
    <row r="11" spans="1:6" ht="15" customHeight="1">
      <c r="A11" s="299" t="s">
        <v>359</v>
      </c>
      <c r="B11" s="104"/>
      <c r="C11" s="119"/>
      <c r="D11" s="119"/>
      <c r="E11" s="119">
        <v>254</v>
      </c>
      <c r="F11" s="120">
        <f aca="true" t="shared" si="0" ref="F11:F37">SUM(C11:E11)</f>
        <v>254</v>
      </c>
    </row>
    <row r="12" spans="1:6" ht="15" customHeight="1">
      <c r="A12" s="234" t="s">
        <v>594</v>
      </c>
      <c r="B12" s="104"/>
      <c r="C12" s="119"/>
      <c r="D12" s="119"/>
      <c r="E12" s="495">
        <v>1054</v>
      </c>
      <c r="F12" s="120">
        <f t="shared" si="0"/>
        <v>1054</v>
      </c>
    </row>
    <row r="13" spans="1:6" ht="15" customHeight="1">
      <c r="A13" s="91" t="s">
        <v>298</v>
      </c>
      <c r="B13" s="104"/>
      <c r="C13" s="119"/>
      <c r="D13" s="119"/>
      <c r="E13" s="554">
        <v>4331</v>
      </c>
      <c r="F13" s="120">
        <f t="shared" si="0"/>
        <v>4331</v>
      </c>
    </row>
    <row r="14" spans="1:6" ht="15" customHeight="1">
      <c r="A14" s="91" t="s">
        <v>254</v>
      </c>
      <c r="B14" s="104"/>
      <c r="C14" s="119"/>
      <c r="D14" s="119"/>
      <c r="E14" s="119"/>
      <c r="F14" s="120">
        <f t="shared" si="0"/>
        <v>0</v>
      </c>
    </row>
    <row r="15" spans="1:6" ht="15" customHeight="1">
      <c r="A15" s="91" t="s">
        <v>255</v>
      </c>
      <c r="B15" s="104"/>
      <c r="C15" s="119"/>
      <c r="D15" s="119"/>
      <c r="E15" s="495">
        <v>715</v>
      </c>
      <c r="F15" s="120">
        <f t="shared" si="0"/>
        <v>715</v>
      </c>
    </row>
    <row r="16" spans="1:6" ht="15" customHeight="1">
      <c r="A16" s="91" t="s">
        <v>256</v>
      </c>
      <c r="B16" s="104"/>
      <c r="C16" s="119"/>
      <c r="D16" s="119"/>
      <c r="E16" s="119">
        <v>7139</v>
      </c>
      <c r="F16" s="120">
        <f t="shared" si="0"/>
        <v>7139</v>
      </c>
    </row>
    <row r="17" spans="1:6" ht="15" customHeight="1">
      <c r="A17" s="91" t="s">
        <v>360</v>
      </c>
      <c r="B17" s="104"/>
      <c r="C17" s="119"/>
      <c r="D17" s="119"/>
      <c r="E17" s="119">
        <v>14990</v>
      </c>
      <c r="F17" s="120">
        <f t="shared" si="0"/>
        <v>14990</v>
      </c>
    </row>
    <row r="18" spans="1:6" ht="15" customHeight="1">
      <c r="A18" s="91" t="s">
        <v>258</v>
      </c>
      <c r="B18" s="104"/>
      <c r="C18" s="119"/>
      <c r="D18" s="119"/>
      <c r="E18" s="119"/>
      <c r="F18" s="120">
        <f t="shared" si="0"/>
        <v>0</v>
      </c>
    </row>
    <row r="19" spans="1:6" ht="15" customHeight="1">
      <c r="A19" s="91" t="s">
        <v>299</v>
      </c>
      <c r="B19" s="104"/>
      <c r="C19" s="119"/>
      <c r="D19" s="119"/>
      <c r="E19" s="119"/>
      <c r="F19" s="120">
        <f t="shared" si="0"/>
        <v>0</v>
      </c>
    </row>
    <row r="20" spans="1:6" ht="15" customHeight="1">
      <c r="A20" s="91" t="s">
        <v>300</v>
      </c>
      <c r="B20" s="104"/>
      <c r="C20" s="119"/>
      <c r="D20" s="119"/>
      <c r="E20" s="119"/>
      <c r="F20" s="120">
        <f t="shared" si="0"/>
        <v>0</v>
      </c>
    </row>
    <row r="21" spans="1:6" ht="15" customHeight="1">
      <c r="A21" s="108" t="s">
        <v>604</v>
      </c>
      <c r="B21" s="104"/>
      <c r="C21" s="495">
        <v>0</v>
      </c>
      <c r="D21" s="495">
        <v>0</v>
      </c>
      <c r="E21" s="495">
        <v>0</v>
      </c>
      <c r="F21" s="120">
        <f t="shared" si="0"/>
        <v>0</v>
      </c>
    </row>
    <row r="22" spans="1:6" ht="15" customHeight="1">
      <c r="A22" s="91" t="s">
        <v>301</v>
      </c>
      <c r="B22" s="105"/>
      <c r="C22" s="495"/>
      <c r="D22" s="495"/>
      <c r="E22" s="495">
        <v>0</v>
      </c>
      <c r="F22" s="120">
        <f t="shared" si="0"/>
        <v>0</v>
      </c>
    </row>
    <row r="23" spans="1:6" ht="15" customHeight="1">
      <c r="A23" s="108" t="s">
        <v>302</v>
      </c>
      <c r="B23" s="105">
        <v>2</v>
      </c>
      <c r="C23" s="495">
        <v>1512</v>
      </c>
      <c r="D23" s="495">
        <v>408</v>
      </c>
      <c r="E23" s="495">
        <v>14402</v>
      </c>
      <c r="F23" s="534">
        <f t="shared" si="0"/>
        <v>16322</v>
      </c>
    </row>
    <row r="24" spans="1:6" ht="15" customHeight="1">
      <c r="A24" s="91" t="s">
        <v>17</v>
      </c>
      <c r="B24" s="104"/>
      <c r="C24" s="119"/>
      <c r="D24" s="119"/>
      <c r="E24" s="119">
        <v>31370</v>
      </c>
      <c r="F24" s="120">
        <f t="shared" si="0"/>
        <v>31370</v>
      </c>
    </row>
    <row r="25" spans="1:6" ht="15" customHeight="1">
      <c r="A25" s="91" t="s">
        <v>266</v>
      </c>
      <c r="B25" s="104"/>
      <c r="C25" s="119"/>
      <c r="D25" s="119"/>
      <c r="E25" s="495">
        <v>62421</v>
      </c>
      <c r="F25" s="120">
        <f t="shared" si="0"/>
        <v>62421</v>
      </c>
    </row>
    <row r="26" spans="1:6" ht="15" customHeight="1">
      <c r="A26" s="91" t="s">
        <v>303</v>
      </c>
      <c r="B26" s="104"/>
      <c r="C26" s="119"/>
      <c r="D26" s="119"/>
      <c r="E26" s="119">
        <v>1560</v>
      </c>
      <c r="F26" s="120">
        <f t="shared" si="0"/>
        <v>1560</v>
      </c>
    </row>
    <row r="27" spans="1:6" ht="15" customHeight="1">
      <c r="A27" s="91" t="s">
        <v>269</v>
      </c>
      <c r="B27" s="104"/>
      <c r="C27" s="119"/>
      <c r="D27" s="119"/>
      <c r="E27" s="119">
        <v>2413</v>
      </c>
      <c r="F27" s="120">
        <f t="shared" si="0"/>
        <v>2413</v>
      </c>
    </row>
    <row r="28" spans="1:6" ht="15" customHeight="1">
      <c r="A28" s="91" t="s">
        <v>270</v>
      </c>
      <c r="B28" s="104"/>
      <c r="C28" s="119"/>
      <c r="D28" s="119"/>
      <c r="E28" s="495">
        <v>15572</v>
      </c>
      <c r="F28" s="120">
        <f t="shared" si="0"/>
        <v>15572</v>
      </c>
    </row>
    <row r="29" spans="1:6" ht="15" customHeight="1">
      <c r="A29" s="91" t="s">
        <v>271</v>
      </c>
      <c r="B29" s="104"/>
      <c r="C29" s="119"/>
      <c r="D29" s="119"/>
      <c r="E29" s="119"/>
      <c r="F29" s="120">
        <f t="shared" si="0"/>
        <v>0</v>
      </c>
    </row>
    <row r="30" spans="1:6" ht="15" customHeight="1">
      <c r="A30" s="91" t="s">
        <v>272</v>
      </c>
      <c r="B30" s="104"/>
      <c r="C30" s="119"/>
      <c r="D30" s="119"/>
      <c r="E30" s="119">
        <v>1919</v>
      </c>
      <c r="F30" s="120">
        <f t="shared" si="0"/>
        <v>1919</v>
      </c>
    </row>
    <row r="31" spans="1:6" ht="15" customHeight="1">
      <c r="A31" s="91" t="s">
        <v>278</v>
      </c>
      <c r="B31" s="104"/>
      <c r="C31" s="119"/>
      <c r="D31" s="119"/>
      <c r="E31" s="119"/>
      <c r="F31" s="120">
        <f t="shared" si="0"/>
        <v>0</v>
      </c>
    </row>
    <row r="32" spans="1:6" ht="15" customHeight="1">
      <c r="A32" s="91" t="s">
        <v>279</v>
      </c>
      <c r="B32" s="104"/>
      <c r="C32" s="119"/>
      <c r="D32" s="119"/>
      <c r="E32" s="119"/>
      <c r="F32" s="120">
        <f t="shared" si="0"/>
        <v>0</v>
      </c>
    </row>
    <row r="33" spans="1:6" ht="15" customHeight="1">
      <c r="A33" s="91" t="s">
        <v>587</v>
      </c>
      <c r="B33" s="106">
        <v>99</v>
      </c>
      <c r="C33" s="525">
        <v>61057</v>
      </c>
      <c r="D33" s="525">
        <v>8293</v>
      </c>
      <c r="E33" s="525">
        <v>4645</v>
      </c>
      <c r="F33" s="120">
        <f t="shared" si="0"/>
        <v>73995</v>
      </c>
    </row>
    <row r="34" spans="1:6" s="42" customFormat="1" ht="15" customHeight="1">
      <c r="A34" s="108" t="s">
        <v>288</v>
      </c>
      <c r="B34" s="107"/>
      <c r="C34" s="121"/>
      <c r="D34" s="121"/>
      <c r="E34" s="495">
        <v>889</v>
      </c>
      <c r="F34" s="122">
        <f t="shared" si="0"/>
        <v>889</v>
      </c>
    </row>
    <row r="35" spans="1:6" s="42" customFormat="1" ht="15" customHeight="1">
      <c r="A35" s="108" t="s">
        <v>304</v>
      </c>
      <c r="B35" s="107"/>
      <c r="C35" s="364"/>
      <c r="D35" s="121"/>
      <c r="E35" s="495"/>
      <c r="F35" s="122">
        <f t="shared" si="0"/>
        <v>0</v>
      </c>
    </row>
    <row r="36" spans="1:6" ht="15" customHeight="1">
      <c r="A36" s="91" t="s">
        <v>591</v>
      </c>
      <c r="B36" s="104"/>
      <c r="C36" s="119"/>
      <c r="D36" s="119"/>
      <c r="E36" s="495">
        <v>10355</v>
      </c>
      <c r="F36" s="120">
        <f t="shared" si="0"/>
        <v>10355</v>
      </c>
    </row>
    <row r="37" spans="1:6" ht="15" customHeight="1" thickBot="1">
      <c r="A37" s="109"/>
      <c r="B37" s="110"/>
      <c r="C37" s="123"/>
      <c r="D37" s="123"/>
      <c r="E37" s="123"/>
      <c r="F37" s="124">
        <f t="shared" si="0"/>
        <v>0</v>
      </c>
    </row>
    <row r="38" spans="1:6" s="99" customFormat="1" ht="17.25" customHeight="1" thickBot="1">
      <c r="A38" s="98" t="s">
        <v>1</v>
      </c>
      <c r="B38" s="112">
        <f>SUM(B8:B37)</f>
        <v>101</v>
      </c>
      <c r="C38" s="125">
        <f>SUM(C8:C37)</f>
        <v>62569</v>
      </c>
      <c r="D38" s="125">
        <f>SUM(D8:D37)</f>
        <v>8701</v>
      </c>
      <c r="E38" s="125">
        <f>SUM(E8:E37)</f>
        <v>196254</v>
      </c>
      <c r="F38" s="125">
        <f>SUM(F8:F37)</f>
        <v>267524</v>
      </c>
    </row>
    <row r="39" spans="1:5" ht="15.75">
      <c r="A39" s="6"/>
      <c r="B39" s="6"/>
      <c r="C39" s="10"/>
      <c r="D39" s="10"/>
      <c r="E39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5"/>
  <dimension ref="A1:F93"/>
  <sheetViews>
    <sheetView workbookViewId="0" topLeftCell="A1">
      <selection activeCell="A2" sqref="A2:E2"/>
    </sheetView>
  </sheetViews>
  <sheetFormatPr defaultColWidth="9.140625" defaultRowHeight="12.75"/>
  <cols>
    <col min="1" max="1" width="4.421875" style="206" customWidth="1"/>
    <col min="2" max="2" width="5.8515625" style="206" customWidth="1"/>
    <col min="3" max="3" width="54.8515625" style="206" customWidth="1"/>
    <col min="4" max="4" width="14.140625" style="206" customWidth="1"/>
    <col min="5" max="5" width="14.57421875" style="206" customWidth="1"/>
    <col min="6" max="16384" width="10.28125" style="206" customWidth="1"/>
  </cols>
  <sheetData>
    <row r="1" spans="3:5" s="200" customFormat="1" ht="27.75" customHeight="1">
      <c r="C1" s="585" t="s">
        <v>620</v>
      </c>
      <c r="D1" s="586"/>
      <c r="E1" s="586"/>
    </row>
    <row r="2" spans="1:5" s="202" customFormat="1" ht="46.5" customHeight="1">
      <c r="A2" s="589" t="s">
        <v>127</v>
      </c>
      <c r="B2" s="590"/>
      <c r="C2" s="590"/>
      <c r="D2" s="590"/>
      <c r="E2" s="590"/>
    </row>
    <row r="3" s="200" customFormat="1" ht="36" customHeight="1" thickBot="1">
      <c r="E3" s="201" t="s">
        <v>128</v>
      </c>
    </row>
    <row r="4" spans="1:6" s="203" customFormat="1" ht="12.75" customHeight="1">
      <c r="A4" s="591" t="s">
        <v>129</v>
      </c>
      <c r="B4" s="593" t="s">
        <v>130</v>
      </c>
      <c r="C4" s="593"/>
      <c r="D4" s="603" t="s">
        <v>355</v>
      </c>
      <c r="E4" s="604"/>
      <c r="F4" s="496"/>
    </row>
    <row r="5" spans="1:5" s="203" customFormat="1" ht="12.75">
      <c r="A5" s="592"/>
      <c r="B5" s="594"/>
      <c r="C5" s="594"/>
      <c r="D5" s="605"/>
      <c r="E5" s="606"/>
    </row>
    <row r="6" spans="1:5" ht="15" customHeight="1">
      <c r="A6" s="204" t="s">
        <v>131</v>
      </c>
      <c r="B6" s="205" t="s">
        <v>132</v>
      </c>
      <c r="C6" s="205"/>
      <c r="D6" s="247"/>
      <c r="E6" s="252"/>
    </row>
    <row r="7" spans="1:5" ht="15" customHeight="1">
      <c r="A7" s="207" t="s">
        <v>133</v>
      </c>
      <c r="B7" s="208"/>
      <c r="C7" s="209" t="s">
        <v>134</v>
      </c>
      <c r="D7" s="208"/>
      <c r="E7" s="252"/>
    </row>
    <row r="8" spans="1:5" ht="15" customHeight="1">
      <c r="A8" s="207" t="s">
        <v>135</v>
      </c>
      <c r="B8" s="208"/>
      <c r="C8" s="209" t="s">
        <v>136</v>
      </c>
      <c r="D8" s="208"/>
      <c r="E8" s="253"/>
    </row>
    <row r="9" spans="1:5" ht="15" customHeight="1">
      <c r="A9" s="207" t="s">
        <v>137</v>
      </c>
      <c r="B9" s="208"/>
      <c r="C9" s="209" t="s">
        <v>138</v>
      </c>
      <c r="D9" s="208"/>
      <c r="E9" s="254"/>
    </row>
    <row r="10" spans="1:5" ht="15" customHeight="1">
      <c r="A10" s="210" t="s">
        <v>139</v>
      </c>
      <c r="B10" s="211"/>
      <c r="C10" s="212" t="s">
        <v>140</v>
      </c>
      <c r="D10" s="211"/>
      <c r="E10" s="255"/>
    </row>
    <row r="11" spans="1:5" ht="15" customHeight="1">
      <c r="A11" s="213" t="s">
        <v>141</v>
      </c>
      <c r="B11" s="211"/>
      <c r="C11" s="212" t="s">
        <v>142</v>
      </c>
      <c r="D11" s="211"/>
      <c r="E11" s="256"/>
    </row>
    <row r="12" spans="1:5" ht="15" customHeight="1">
      <c r="A12" s="214"/>
      <c r="B12" s="215"/>
      <c r="C12" s="216" t="s">
        <v>143</v>
      </c>
      <c r="D12" s="215"/>
      <c r="E12" s="257"/>
    </row>
    <row r="13" spans="1:5" ht="15" customHeight="1">
      <c r="A13" s="213" t="s">
        <v>144</v>
      </c>
      <c r="B13" s="211"/>
      <c r="C13" s="212" t="s">
        <v>145</v>
      </c>
      <c r="D13" s="211"/>
      <c r="E13" s="256"/>
    </row>
    <row r="14" spans="1:5" ht="15" customHeight="1">
      <c r="A14" s="207" t="s">
        <v>146</v>
      </c>
      <c r="B14" s="208"/>
      <c r="C14" s="209" t="s">
        <v>147</v>
      </c>
      <c r="D14" s="208"/>
      <c r="E14" s="252"/>
    </row>
    <row r="15" spans="1:5" ht="15" customHeight="1">
      <c r="A15" s="217" t="s">
        <v>148</v>
      </c>
      <c r="B15" s="218" t="s">
        <v>149</v>
      </c>
      <c r="C15" s="219"/>
      <c r="D15" s="218"/>
      <c r="E15" s="256"/>
    </row>
    <row r="16" spans="1:5" ht="15" customHeight="1">
      <c r="A16" s="217"/>
      <c r="B16" s="218" t="s">
        <v>150</v>
      </c>
      <c r="C16" s="219"/>
      <c r="D16" s="218"/>
      <c r="E16" s="256"/>
    </row>
    <row r="17" spans="1:5" ht="15" customHeight="1">
      <c r="A17" s="204" t="s">
        <v>151</v>
      </c>
      <c r="B17" s="205" t="s">
        <v>152</v>
      </c>
      <c r="C17" s="205"/>
      <c r="D17" s="247"/>
      <c r="E17" s="252"/>
    </row>
    <row r="18" spans="1:5" ht="15" customHeight="1">
      <c r="A18" s="204" t="s">
        <v>153</v>
      </c>
      <c r="B18" s="205" t="s">
        <v>154</v>
      </c>
      <c r="C18" s="205"/>
      <c r="D18" s="247"/>
      <c r="E18" s="329">
        <v>42533</v>
      </c>
    </row>
    <row r="19" spans="1:5" ht="15" customHeight="1">
      <c r="A19" s="207" t="s">
        <v>155</v>
      </c>
      <c r="B19" s="208" t="s">
        <v>156</v>
      </c>
      <c r="C19" s="209" t="s">
        <v>157</v>
      </c>
      <c r="D19" s="208"/>
      <c r="E19" s="252"/>
    </row>
    <row r="20" spans="1:5" ht="15" customHeight="1">
      <c r="A20" s="204" t="s">
        <v>158</v>
      </c>
      <c r="B20" s="205" t="s">
        <v>159</v>
      </c>
      <c r="C20" s="205"/>
      <c r="D20" s="247"/>
      <c r="E20" s="252"/>
    </row>
    <row r="21" spans="1:5" ht="15" customHeight="1">
      <c r="A21" s="204" t="s">
        <v>160</v>
      </c>
      <c r="B21" s="205" t="s">
        <v>368</v>
      </c>
      <c r="C21" s="205"/>
      <c r="D21" s="247"/>
      <c r="E21" s="252"/>
    </row>
    <row r="22" spans="1:5" ht="15" customHeight="1">
      <c r="A22" s="204" t="s">
        <v>161</v>
      </c>
      <c r="B22" s="205" t="s">
        <v>162</v>
      </c>
      <c r="C22" s="205"/>
      <c r="D22" s="247"/>
      <c r="E22" s="329">
        <v>49494</v>
      </c>
    </row>
    <row r="23" spans="1:5" ht="15" customHeight="1">
      <c r="A23" s="207" t="s">
        <v>163</v>
      </c>
      <c r="B23" s="208" t="s">
        <v>156</v>
      </c>
      <c r="C23" s="209" t="s">
        <v>164</v>
      </c>
      <c r="D23" s="208"/>
      <c r="E23" s="252"/>
    </row>
    <row r="24" spans="1:5" ht="15" customHeight="1">
      <c r="A24" s="204" t="s">
        <v>165</v>
      </c>
      <c r="B24" s="205" t="s">
        <v>166</v>
      </c>
      <c r="C24" s="205"/>
      <c r="D24" s="247"/>
      <c r="E24" s="252"/>
    </row>
    <row r="25" spans="1:5" ht="15" customHeight="1">
      <c r="A25" s="204" t="s">
        <v>167</v>
      </c>
      <c r="B25" s="205" t="s">
        <v>168</v>
      </c>
      <c r="C25" s="205"/>
      <c r="D25" s="247"/>
      <c r="E25" s="329">
        <v>16900</v>
      </c>
    </row>
    <row r="26" spans="1:5" ht="15" customHeight="1">
      <c r="A26" s="213" t="s">
        <v>169</v>
      </c>
      <c r="B26" s="211" t="s">
        <v>156</v>
      </c>
      <c r="C26" s="212" t="s">
        <v>305</v>
      </c>
      <c r="D26" s="211"/>
      <c r="E26" s="256"/>
    </row>
    <row r="27" spans="1:5" ht="15" customHeight="1">
      <c r="A27" s="207" t="s">
        <v>170</v>
      </c>
      <c r="B27" s="208"/>
      <c r="C27" s="209" t="s">
        <v>171</v>
      </c>
      <c r="D27" s="208"/>
      <c r="E27" s="252"/>
    </row>
    <row r="28" spans="1:5" ht="15" customHeight="1">
      <c r="A28" s="204" t="s">
        <v>172</v>
      </c>
      <c r="B28" s="205" t="s">
        <v>173</v>
      </c>
      <c r="C28" s="205"/>
      <c r="D28" s="247"/>
      <c r="E28" s="252"/>
    </row>
    <row r="29" spans="1:5" ht="15" customHeight="1">
      <c r="A29" s="204" t="s">
        <v>174</v>
      </c>
      <c r="B29" s="205" t="s">
        <v>599</v>
      </c>
      <c r="C29" s="205"/>
      <c r="D29" s="247"/>
      <c r="E29" s="329">
        <v>12013</v>
      </c>
    </row>
    <row r="30" spans="1:5" ht="15" customHeight="1">
      <c r="A30" s="217" t="s">
        <v>175</v>
      </c>
      <c r="B30" s="218" t="s">
        <v>176</v>
      </c>
      <c r="C30" s="219"/>
      <c r="D30" s="218"/>
      <c r="E30" s="256"/>
    </row>
    <row r="31" spans="1:5" ht="15" customHeight="1">
      <c r="A31" s="220"/>
      <c r="B31" s="221" t="s">
        <v>177</v>
      </c>
      <c r="C31" s="222"/>
      <c r="D31" s="221"/>
      <c r="E31" s="257"/>
    </row>
    <row r="32" spans="1:5" ht="15" customHeight="1">
      <c r="A32" s="204" t="s">
        <v>178</v>
      </c>
      <c r="B32" s="205" t="s">
        <v>179</v>
      </c>
      <c r="C32" s="205"/>
      <c r="D32" s="247"/>
      <c r="E32" s="329"/>
    </row>
    <row r="33" spans="1:5" ht="15" customHeight="1">
      <c r="A33" s="217" t="s">
        <v>180</v>
      </c>
      <c r="B33" s="218" t="s">
        <v>181</v>
      </c>
      <c r="C33" s="219"/>
      <c r="D33" s="218"/>
      <c r="E33" s="256"/>
    </row>
    <row r="34" spans="1:5" ht="15" customHeight="1">
      <c r="A34" s="220"/>
      <c r="B34" s="221" t="s">
        <v>182</v>
      </c>
      <c r="C34" s="222"/>
      <c r="D34" s="221"/>
      <c r="E34" s="257"/>
    </row>
    <row r="35" spans="1:5" ht="15" customHeight="1">
      <c r="A35" s="217" t="s">
        <v>183</v>
      </c>
      <c r="B35" s="218" t="s">
        <v>184</v>
      </c>
      <c r="C35" s="219"/>
      <c r="D35" s="218"/>
      <c r="E35" s="258">
        <f>SUM(E6,E15:E18,E20:E22,E24:E25,E28:E29,E30:E33)</f>
        <v>120940</v>
      </c>
    </row>
    <row r="36" spans="1:5" ht="15" customHeight="1">
      <c r="A36" s="220"/>
      <c r="B36" s="221" t="s">
        <v>185</v>
      </c>
      <c r="C36" s="222"/>
      <c r="D36" s="221"/>
      <c r="E36" s="257"/>
    </row>
    <row r="37" spans="1:5" ht="15" customHeight="1">
      <c r="A37" s="207" t="s">
        <v>186</v>
      </c>
      <c r="B37" s="208" t="s">
        <v>156</v>
      </c>
      <c r="C37" s="209" t="s">
        <v>187</v>
      </c>
      <c r="D37" s="208"/>
      <c r="E37" s="254">
        <f>E35-E60</f>
        <v>-10650</v>
      </c>
    </row>
    <row r="38" spans="1:5" ht="15" customHeight="1" thickBot="1">
      <c r="A38" s="223"/>
      <c r="B38" s="224" t="s">
        <v>188</v>
      </c>
      <c r="C38" s="224"/>
      <c r="D38" s="248"/>
      <c r="E38" s="259"/>
    </row>
    <row r="39" spans="1:5" ht="195.75" customHeight="1">
      <c r="A39" s="225"/>
      <c r="B39" s="226"/>
      <c r="C39" s="226"/>
      <c r="D39" s="226"/>
      <c r="E39" s="226"/>
    </row>
    <row r="40" s="228" customFormat="1" ht="57" customHeight="1" thickBot="1">
      <c r="A40" s="227"/>
    </row>
    <row r="41" spans="1:5" s="228" customFormat="1" ht="12">
      <c r="A41" s="591" t="s">
        <v>129</v>
      </c>
      <c r="B41" s="593" t="s">
        <v>189</v>
      </c>
      <c r="C41" s="593"/>
      <c r="D41" s="603" t="s">
        <v>355</v>
      </c>
      <c r="E41" s="604"/>
    </row>
    <row r="42" spans="1:5" s="228" customFormat="1" ht="12.75" thickBot="1">
      <c r="A42" s="595"/>
      <c r="B42" s="597"/>
      <c r="C42" s="597"/>
      <c r="D42" s="607"/>
      <c r="E42" s="608"/>
    </row>
    <row r="43" spans="1:5" ht="15" customHeight="1">
      <c r="A43" s="241" t="s">
        <v>215</v>
      </c>
      <c r="B43" s="229" t="s">
        <v>204</v>
      </c>
      <c r="C43" s="229"/>
      <c r="D43" s="249"/>
      <c r="E43" s="535">
        <v>444</v>
      </c>
    </row>
    <row r="44" spans="1:5" ht="15" customHeight="1">
      <c r="A44" s="207" t="s">
        <v>216</v>
      </c>
      <c r="B44" s="230" t="s">
        <v>156</v>
      </c>
      <c r="C44" s="230" t="s">
        <v>190</v>
      </c>
      <c r="D44" s="208"/>
      <c r="E44" s="260"/>
    </row>
    <row r="45" spans="1:5" ht="15" customHeight="1">
      <c r="A45" s="207" t="s">
        <v>217</v>
      </c>
      <c r="B45" s="230"/>
      <c r="C45" s="230" t="s">
        <v>191</v>
      </c>
      <c r="D45" s="208"/>
      <c r="E45" s="260"/>
    </row>
    <row r="46" spans="1:5" ht="15" customHeight="1">
      <c r="A46" s="204" t="s">
        <v>218</v>
      </c>
      <c r="B46" s="205" t="s">
        <v>205</v>
      </c>
      <c r="C46" s="205"/>
      <c r="D46" s="247"/>
      <c r="E46" s="497">
        <v>42085</v>
      </c>
    </row>
    <row r="47" spans="1:5" ht="15" customHeight="1">
      <c r="A47" s="207" t="s">
        <v>219</v>
      </c>
      <c r="B47" s="230" t="s">
        <v>156</v>
      </c>
      <c r="C47" s="230" t="s">
        <v>192</v>
      </c>
      <c r="D47" s="208"/>
      <c r="E47" s="329">
        <v>10000</v>
      </c>
    </row>
    <row r="48" spans="1:5" ht="15" customHeight="1">
      <c r="A48" s="207" t="s">
        <v>220</v>
      </c>
      <c r="B48" s="230"/>
      <c r="C48" s="230" t="s">
        <v>193</v>
      </c>
      <c r="D48" s="208"/>
      <c r="E48" s="329"/>
    </row>
    <row r="49" spans="1:5" ht="15" customHeight="1">
      <c r="A49" s="204" t="s">
        <v>221</v>
      </c>
      <c r="B49" s="205" t="s">
        <v>605</v>
      </c>
      <c r="C49" s="205"/>
      <c r="D49" s="247"/>
      <c r="E49" s="329">
        <v>2000</v>
      </c>
    </row>
    <row r="50" spans="1:5" ht="15" customHeight="1">
      <c r="A50" s="204" t="s">
        <v>222</v>
      </c>
      <c r="B50" s="205" t="s">
        <v>194</v>
      </c>
      <c r="C50" s="205"/>
      <c r="D50" s="247"/>
      <c r="E50" s="329">
        <v>10024</v>
      </c>
    </row>
    <row r="51" spans="1:5" ht="15" customHeight="1">
      <c r="A51" s="207" t="s">
        <v>223</v>
      </c>
      <c r="B51" s="230" t="s">
        <v>156</v>
      </c>
      <c r="C51" s="230" t="s">
        <v>195</v>
      </c>
      <c r="D51" s="208"/>
      <c r="E51" s="329"/>
    </row>
    <row r="52" spans="1:5" ht="15" customHeight="1">
      <c r="A52" s="207" t="s">
        <v>224</v>
      </c>
      <c r="B52" s="230"/>
      <c r="C52" s="230" t="s">
        <v>196</v>
      </c>
      <c r="D52" s="208"/>
      <c r="E52" s="329"/>
    </row>
    <row r="53" spans="1:5" ht="15" customHeight="1">
      <c r="A53" s="204" t="s">
        <v>225</v>
      </c>
      <c r="B53" s="205" t="s">
        <v>206</v>
      </c>
      <c r="C53" s="205"/>
      <c r="D53" s="247"/>
      <c r="E53" s="329">
        <v>63068</v>
      </c>
    </row>
    <row r="54" spans="1:5" ht="15" customHeight="1">
      <c r="A54" s="204" t="s">
        <v>226</v>
      </c>
      <c r="B54" s="205" t="s">
        <v>207</v>
      </c>
      <c r="C54" s="205"/>
      <c r="D54" s="247"/>
      <c r="E54" s="329">
        <v>12508</v>
      </c>
    </row>
    <row r="55" spans="1:5" ht="15" customHeight="1">
      <c r="A55" s="204" t="s">
        <v>227</v>
      </c>
      <c r="B55" s="205" t="s">
        <v>600</v>
      </c>
      <c r="C55" s="205"/>
      <c r="D55" s="247"/>
      <c r="E55" s="497"/>
    </row>
    <row r="56" spans="1:5" ht="15" customHeight="1">
      <c r="A56" s="207" t="s">
        <v>228</v>
      </c>
      <c r="B56" s="230" t="s">
        <v>197</v>
      </c>
      <c r="C56" s="230"/>
      <c r="D56" s="208"/>
      <c r="E56" s="329"/>
    </row>
    <row r="57" spans="1:5" ht="15" customHeight="1">
      <c r="A57" s="207" t="s">
        <v>229</v>
      </c>
      <c r="B57" s="230" t="s">
        <v>198</v>
      </c>
      <c r="C57" s="230"/>
      <c r="D57" s="208"/>
      <c r="E57" s="329"/>
    </row>
    <row r="58" spans="1:5" ht="15" customHeight="1">
      <c r="A58" s="204" t="s">
        <v>230</v>
      </c>
      <c r="B58" s="233" t="s">
        <v>199</v>
      </c>
      <c r="C58" s="230"/>
      <c r="D58" s="208"/>
      <c r="E58" s="329">
        <v>1461</v>
      </c>
    </row>
    <row r="59" spans="1:5" ht="15" customHeight="1">
      <c r="A59" s="207" t="s">
        <v>231</v>
      </c>
      <c r="B59" s="230" t="s">
        <v>200</v>
      </c>
      <c r="C59" s="230"/>
      <c r="D59" s="208"/>
      <c r="E59" s="252"/>
    </row>
    <row r="60" spans="1:5" ht="15" customHeight="1">
      <c r="A60" s="204" t="s">
        <v>232</v>
      </c>
      <c r="B60" s="205" t="s">
        <v>201</v>
      </c>
      <c r="C60" s="205"/>
      <c r="D60" s="247"/>
      <c r="E60" s="260">
        <f>SUM(E58:E59,E46,E50,E53:E55,E43,E49)</f>
        <v>131590</v>
      </c>
    </row>
    <row r="61" spans="1:5" ht="15" customHeight="1">
      <c r="A61" s="220"/>
      <c r="B61" s="205" t="s">
        <v>202</v>
      </c>
      <c r="C61" s="205"/>
      <c r="D61" s="247"/>
      <c r="E61" s="252"/>
    </row>
    <row r="62" spans="1:5" ht="15" customHeight="1" thickBot="1">
      <c r="A62" s="223" t="s">
        <v>233</v>
      </c>
      <c r="B62" s="224" t="s">
        <v>203</v>
      </c>
      <c r="C62" s="224"/>
      <c r="D62" s="248"/>
      <c r="E62" s="261"/>
    </row>
    <row r="63" ht="15" customHeight="1"/>
    <row r="64" spans="1:5" ht="24" customHeight="1">
      <c r="A64" s="596" t="s">
        <v>234</v>
      </c>
      <c r="B64" s="596"/>
      <c r="C64" s="596"/>
      <c r="D64" s="596"/>
      <c r="E64" s="596"/>
    </row>
    <row r="65" spans="1:5" ht="21.75" customHeight="1">
      <c r="A65" s="598" t="s">
        <v>235</v>
      </c>
      <c r="B65" s="598"/>
      <c r="C65" s="598"/>
      <c r="D65" s="598"/>
      <c r="E65" s="598"/>
    </row>
    <row r="66" spans="1:5" ht="14.25" customHeight="1" thickBot="1">
      <c r="A66" s="242"/>
      <c r="B66" s="242"/>
      <c r="C66" s="242"/>
      <c r="D66" s="242"/>
      <c r="E66" s="242"/>
    </row>
    <row r="67" spans="1:5" ht="15" customHeight="1">
      <c r="A67" s="292" t="s">
        <v>306</v>
      </c>
      <c r="B67" s="599" t="s">
        <v>363</v>
      </c>
      <c r="C67" s="600"/>
      <c r="D67" s="250"/>
      <c r="E67" s="274">
        <v>0</v>
      </c>
    </row>
    <row r="68" spans="1:5" ht="15" customHeight="1">
      <c r="A68" s="293" t="s">
        <v>307</v>
      </c>
      <c r="B68" s="587" t="s">
        <v>364</v>
      </c>
      <c r="C68" s="588"/>
      <c r="D68" s="208"/>
      <c r="E68" s="275">
        <v>6795</v>
      </c>
    </row>
    <row r="69" spans="1:5" ht="15" customHeight="1">
      <c r="A69" s="293" t="s">
        <v>308</v>
      </c>
      <c r="B69" s="587" t="s">
        <v>327</v>
      </c>
      <c r="C69" s="588"/>
      <c r="D69" s="208"/>
      <c r="E69" s="275">
        <v>1270</v>
      </c>
    </row>
    <row r="70" spans="1:5" ht="15" customHeight="1">
      <c r="A70" s="293" t="s">
        <v>309</v>
      </c>
      <c r="B70" s="587" t="s">
        <v>366</v>
      </c>
      <c r="C70" s="588"/>
      <c r="D70" s="208"/>
      <c r="E70" s="552">
        <v>4814</v>
      </c>
    </row>
    <row r="71" spans="1:5" ht="15" customHeight="1">
      <c r="A71" s="293" t="s">
        <v>310</v>
      </c>
      <c r="B71" s="336"/>
      <c r="C71" s="337"/>
      <c r="D71" s="333"/>
      <c r="E71" s="275"/>
    </row>
    <row r="72" spans="1:5" ht="15" customHeight="1">
      <c r="A72" s="293" t="s">
        <v>338</v>
      </c>
      <c r="B72" s="587" t="s">
        <v>328</v>
      </c>
      <c r="C72" s="588"/>
      <c r="D72" s="208"/>
      <c r="E72" s="275">
        <v>10000</v>
      </c>
    </row>
    <row r="73" spans="1:5" ht="15" customHeight="1">
      <c r="A73" s="344" t="s">
        <v>342</v>
      </c>
      <c r="B73" s="336" t="s">
        <v>365</v>
      </c>
      <c r="C73" s="337"/>
      <c r="D73" s="208"/>
      <c r="E73" s="540">
        <v>8321</v>
      </c>
    </row>
    <row r="74" spans="1:5" ht="15" customHeight="1" thickBot="1">
      <c r="A74" s="344" t="s">
        <v>344</v>
      </c>
      <c r="B74" s="345" t="s">
        <v>343</v>
      </c>
      <c r="C74" s="346"/>
      <c r="D74" s="347"/>
      <c r="E74" s="348">
        <v>10885</v>
      </c>
    </row>
    <row r="75" spans="1:5" ht="13.5" thickBot="1">
      <c r="A75" s="245"/>
      <c r="B75" s="246" t="s">
        <v>236</v>
      </c>
      <c r="C75" s="246"/>
      <c r="D75" s="251"/>
      <c r="E75" s="262">
        <f>SUM(E67:E74)</f>
        <v>42085</v>
      </c>
    </row>
    <row r="77" spans="1:5" ht="15.75">
      <c r="A77" s="596" t="s">
        <v>237</v>
      </c>
      <c r="B77" s="596"/>
      <c r="C77" s="596"/>
      <c r="D77" s="596"/>
      <c r="E77" s="596"/>
    </row>
    <row r="78" ht="13.5" thickBot="1">
      <c r="E78" s="243"/>
    </row>
    <row r="79" spans="1:5" ht="12.75">
      <c r="A79" s="244"/>
      <c r="B79" s="229" t="s">
        <v>240</v>
      </c>
      <c r="C79" s="263"/>
      <c r="D79" s="263" t="s">
        <v>238</v>
      </c>
      <c r="E79" s="264" t="s">
        <v>239</v>
      </c>
    </row>
    <row r="80" spans="1:5" ht="12.75">
      <c r="A80" s="293" t="s">
        <v>306</v>
      </c>
      <c r="B80" s="587"/>
      <c r="C80" s="588"/>
      <c r="D80" s="265"/>
      <c r="E80" s="232"/>
    </row>
    <row r="81" spans="1:5" ht="12.75">
      <c r="A81" s="293" t="s">
        <v>307</v>
      </c>
      <c r="B81" s="345" t="s">
        <v>343</v>
      </c>
      <c r="C81" s="346"/>
      <c r="D81" s="265">
        <v>9465</v>
      </c>
      <c r="E81" s="232">
        <v>10885</v>
      </c>
    </row>
    <row r="82" spans="1:5" ht="12.75">
      <c r="A82" s="293" t="s">
        <v>308</v>
      </c>
      <c r="B82" s="587" t="s">
        <v>367</v>
      </c>
      <c r="C82" s="588"/>
      <c r="D82" s="265">
        <v>4126</v>
      </c>
      <c r="E82" s="232"/>
    </row>
    <row r="83" spans="1:5" ht="12.75">
      <c r="A83" s="335" t="s">
        <v>309</v>
      </c>
      <c r="B83" s="345" t="s">
        <v>606</v>
      </c>
      <c r="C83" s="346"/>
      <c r="D83" s="528">
        <v>500</v>
      </c>
      <c r="E83" s="529">
        <v>500</v>
      </c>
    </row>
    <row r="84" spans="1:5" ht="13.5" thickBot="1">
      <c r="A84" s="231"/>
      <c r="B84" s="266" t="s">
        <v>236</v>
      </c>
      <c r="C84" s="266"/>
      <c r="D84" s="267">
        <f>SUM(D81:D83)</f>
        <v>14091</v>
      </c>
      <c r="E84" s="268">
        <f>SUM(E80:E83)</f>
        <v>11385</v>
      </c>
    </row>
    <row r="86" spans="1:5" ht="16.5" thickBot="1">
      <c r="A86" s="596" t="s">
        <v>329</v>
      </c>
      <c r="B86" s="596"/>
      <c r="C86" s="596"/>
      <c r="D86" s="596"/>
      <c r="E86" s="596"/>
    </row>
    <row r="87" spans="1:5" ht="12.75">
      <c r="A87" s="244"/>
      <c r="B87" s="229" t="s">
        <v>240</v>
      </c>
      <c r="C87" s="263"/>
      <c r="D87" s="263" t="s">
        <v>238</v>
      </c>
      <c r="E87" s="264" t="s">
        <v>239</v>
      </c>
    </row>
    <row r="88" spans="1:5" ht="12.75">
      <c r="A88" s="293" t="s">
        <v>306</v>
      </c>
      <c r="B88" s="601" t="s">
        <v>595</v>
      </c>
      <c r="C88" s="602"/>
      <c r="D88" s="498"/>
      <c r="E88" s="522">
        <v>188</v>
      </c>
    </row>
    <row r="89" spans="1:5" ht="12.75">
      <c r="A89" s="293" t="s">
        <v>307</v>
      </c>
      <c r="B89" s="587" t="s">
        <v>611</v>
      </c>
      <c r="C89" s="588"/>
      <c r="D89" s="265"/>
      <c r="E89" s="541">
        <v>256</v>
      </c>
    </row>
    <row r="90" spans="1:5" ht="12.75">
      <c r="A90" s="293" t="s">
        <v>308</v>
      </c>
      <c r="B90" s="587"/>
      <c r="C90" s="588"/>
      <c r="D90" s="265"/>
      <c r="E90" s="232"/>
    </row>
    <row r="91" spans="1:5" ht="12.75">
      <c r="A91" s="293" t="s">
        <v>309</v>
      </c>
      <c r="B91" s="365"/>
      <c r="C91" s="366"/>
      <c r="D91" s="367"/>
      <c r="E91" s="368"/>
    </row>
    <row r="92" spans="1:5" ht="12.75">
      <c r="A92" s="293" t="s">
        <v>310</v>
      </c>
      <c r="B92" s="587"/>
      <c r="C92" s="588"/>
      <c r="D92" s="334"/>
      <c r="E92" s="232"/>
    </row>
    <row r="93" spans="1:5" ht="13.5" thickBot="1">
      <c r="A93" s="231"/>
      <c r="B93" s="266" t="s">
        <v>236</v>
      </c>
      <c r="C93" s="266"/>
      <c r="D93" s="267">
        <f>SUM(D88:D92)</f>
        <v>0</v>
      </c>
      <c r="E93" s="267">
        <f>SUM(E88:E92)</f>
        <v>444</v>
      </c>
    </row>
  </sheetData>
  <mergeCells count="23">
    <mergeCell ref="A86:E86"/>
    <mergeCell ref="B88:C88"/>
    <mergeCell ref="B70:C70"/>
    <mergeCell ref="D4:E5"/>
    <mergeCell ref="D41:E42"/>
    <mergeCell ref="B69:C69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C1:E1"/>
    <mergeCell ref="B68:C68"/>
    <mergeCell ref="B80:C80"/>
    <mergeCell ref="A2:E2"/>
    <mergeCell ref="A4:A5"/>
    <mergeCell ref="B4:C5"/>
    <mergeCell ref="A41:A42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3">
    <pageSetUpPr fitToPage="1"/>
  </sheetPr>
  <dimension ref="A1:D85"/>
  <sheetViews>
    <sheetView workbookViewId="0" topLeftCell="A1">
      <selection activeCell="D7" sqref="D7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48" t="s">
        <v>621</v>
      </c>
    </row>
    <row r="2" spans="1:2" ht="15.75" customHeight="1">
      <c r="A2" s="3" t="s">
        <v>354</v>
      </c>
      <c r="B2" s="8"/>
    </row>
    <row r="3" spans="1:2" ht="15.75" customHeight="1">
      <c r="A3" s="3" t="s">
        <v>18</v>
      </c>
      <c r="B3" s="8"/>
    </row>
    <row r="4" spans="1:2" ht="15.75" customHeight="1">
      <c r="A4" s="3" t="s">
        <v>362</v>
      </c>
      <c r="B4" s="8"/>
    </row>
    <row r="5" spans="1:2" ht="15.75" customHeight="1">
      <c r="A5" s="3"/>
      <c r="B5" s="8"/>
    </row>
    <row r="6" spans="1:2" ht="9.75" customHeight="1" thickBot="1">
      <c r="A6" s="1"/>
      <c r="B6" s="9" t="s">
        <v>0</v>
      </c>
    </row>
    <row r="7" spans="1:2" s="99" customFormat="1" ht="15.75" customHeight="1" thickBot="1">
      <c r="A7" s="147" t="s">
        <v>19</v>
      </c>
      <c r="B7" s="236" t="s">
        <v>69</v>
      </c>
    </row>
    <row r="8" spans="1:2" s="15" customFormat="1" ht="12.75" customHeight="1">
      <c r="A8" s="131" t="s">
        <v>324</v>
      </c>
      <c r="B8" s="237"/>
    </row>
    <row r="9" spans="1:2" s="15" customFormat="1" ht="12.75">
      <c r="A9" s="129" t="s">
        <v>124</v>
      </c>
      <c r="B9" s="130">
        <v>500</v>
      </c>
    </row>
    <row r="10" spans="1:4" s="15" customFormat="1" ht="12.75">
      <c r="A10" s="129" t="s">
        <v>119</v>
      </c>
      <c r="B10" s="130">
        <v>50</v>
      </c>
      <c r="D10" s="325"/>
    </row>
    <row r="11" spans="1:2" s="15" customFormat="1" ht="12.75">
      <c r="A11" s="129" t="s">
        <v>120</v>
      </c>
      <c r="B11" s="130">
        <v>276</v>
      </c>
    </row>
    <row r="12" spans="1:2" s="15" customFormat="1" ht="12.75">
      <c r="A12" s="129" t="s">
        <v>121</v>
      </c>
      <c r="B12" s="130">
        <v>813</v>
      </c>
    </row>
    <row r="13" spans="1:2" s="15" customFormat="1" ht="12.75">
      <c r="A13" s="129" t="s">
        <v>243</v>
      </c>
      <c r="B13" s="130">
        <v>50</v>
      </c>
    </row>
    <row r="14" spans="1:2" s="15" customFormat="1" ht="12.75">
      <c r="A14" s="129" t="s">
        <v>87</v>
      </c>
      <c r="B14" s="130">
        <v>1500</v>
      </c>
    </row>
    <row r="15" spans="1:2" s="15" customFormat="1" ht="12.75">
      <c r="A15" s="129" t="s">
        <v>20</v>
      </c>
      <c r="B15" s="130">
        <v>500</v>
      </c>
    </row>
    <row r="16" spans="1:2" s="15" customFormat="1" ht="12.75">
      <c r="A16" s="129" t="s">
        <v>369</v>
      </c>
      <c r="B16" s="130">
        <v>269</v>
      </c>
    </row>
    <row r="17" spans="1:2" s="15" customFormat="1" ht="12.75">
      <c r="A17" s="197" t="s">
        <v>253</v>
      </c>
      <c r="B17" s="130"/>
    </row>
    <row r="18" spans="1:2" s="21" customFormat="1" ht="12.75">
      <c r="A18" s="196" t="s">
        <v>125</v>
      </c>
      <c r="B18" s="132">
        <v>5365</v>
      </c>
    </row>
    <row r="19" spans="1:2" s="21" customFormat="1" ht="12.75">
      <c r="A19" s="197" t="s">
        <v>339</v>
      </c>
      <c r="B19" s="132"/>
    </row>
    <row r="20" spans="1:2" s="21" customFormat="1" ht="12.75">
      <c r="A20" s="108" t="s">
        <v>340</v>
      </c>
      <c r="B20" s="132">
        <v>5966</v>
      </c>
    </row>
    <row r="21" spans="1:2" s="15" customFormat="1" ht="12.75">
      <c r="A21" s="131" t="s">
        <v>270</v>
      </c>
      <c r="B21" s="130"/>
    </row>
    <row r="22" spans="1:2" s="15" customFormat="1" ht="12.75">
      <c r="A22" s="129" t="s">
        <v>84</v>
      </c>
      <c r="B22" s="613">
        <v>6959</v>
      </c>
    </row>
    <row r="23" spans="1:2" s="15" customFormat="1" ht="12.75">
      <c r="A23" s="129" t="s">
        <v>330</v>
      </c>
      <c r="B23" s="349">
        <v>65036</v>
      </c>
    </row>
    <row r="24" spans="1:2" s="15" customFormat="1" ht="12.75">
      <c r="A24" s="131" t="s">
        <v>272</v>
      </c>
      <c r="B24" s="132"/>
    </row>
    <row r="25" spans="1:2" s="15" customFormat="1" ht="12.75">
      <c r="A25" s="129" t="s">
        <v>292</v>
      </c>
      <c r="B25" s="132">
        <v>12730</v>
      </c>
    </row>
    <row r="26" spans="1:2" s="15" customFormat="1" ht="12.75">
      <c r="A26" s="129" t="s">
        <v>325</v>
      </c>
      <c r="B26" s="132">
        <v>18643</v>
      </c>
    </row>
    <row r="27" spans="1:2" s="15" customFormat="1" ht="12.75">
      <c r="A27" s="129" t="s">
        <v>122</v>
      </c>
      <c r="B27" s="613">
        <v>4525</v>
      </c>
    </row>
    <row r="28" spans="1:2" s="15" customFormat="1" ht="12.75">
      <c r="A28" s="129" t="s">
        <v>596</v>
      </c>
      <c r="B28" s="132">
        <v>492</v>
      </c>
    </row>
    <row r="29" spans="1:2" s="15" customFormat="1" ht="12.75">
      <c r="A29" s="129" t="s">
        <v>601</v>
      </c>
      <c r="B29" s="132">
        <v>16000</v>
      </c>
    </row>
    <row r="30" spans="1:2" s="15" customFormat="1" ht="12.75">
      <c r="A30" s="129" t="s">
        <v>597</v>
      </c>
      <c r="B30" s="132"/>
    </row>
    <row r="31" spans="1:2" s="15" customFormat="1" ht="12.75">
      <c r="A31" s="196" t="s">
        <v>612</v>
      </c>
      <c r="B31" s="132">
        <v>4294</v>
      </c>
    </row>
    <row r="32" spans="1:2" s="15" customFormat="1" ht="12.75">
      <c r="A32" s="131" t="s">
        <v>293</v>
      </c>
      <c r="B32" s="130"/>
    </row>
    <row r="33" spans="1:2" s="15" customFormat="1" ht="12.75">
      <c r="A33" s="129" t="s">
        <v>21</v>
      </c>
      <c r="B33" s="130"/>
    </row>
    <row r="34" spans="1:2" s="15" customFormat="1" ht="12.75">
      <c r="A34" s="235" t="s">
        <v>210</v>
      </c>
      <c r="B34" s="130"/>
    </row>
    <row r="35" spans="1:2" s="15" customFormat="1" ht="12.75">
      <c r="A35" s="129" t="s">
        <v>294</v>
      </c>
      <c r="B35" s="130"/>
    </row>
    <row r="36" spans="1:2" s="15" customFormat="1" ht="12.75">
      <c r="A36" s="129" t="s">
        <v>72</v>
      </c>
      <c r="B36" s="130"/>
    </row>
    <row r="37" spans="1:2" s="15" customFormat="1" ht="12.75">
      <c r="A37" s="129" t="s">
        <v>334</v>
      </c>
      <c r="B37" s="130"/>
    </row>
    <row r="38" spans="1:2" s="15" customFormat="1" ht="12.75">
      <c r="A38" s="235" t="s">
        <v>211</v>
      </c>
      <c r="B38" s="130"/>
    </row>
    <row r="39" spans="1:2" s="15" customFormat="1" ht="12.75">
      <c r="A39" s="129" t="s">
        <v>123</v>
      </c>
      <c r="B39" s="130"/>
    </row>
    <row r="40" spans="1:2" s="15" customFormat="1" ht="12.75">
      <c r="A40" s="129" t="s">
        <v>73</v>
      </c>
      <c r="B40" s="130"/>
    </row>
    <row r="41" spans="1:2" s="15" customFormat="1" ht="12.75">
      <c r="A41" s="129" t="s">
        <v>244</v>
      </c>
      <c r="B41" s="130"/>
    </row>
    <row r="42" spans="1:2" s="15" customFormat="1" ht="12.75">
      <c r="A42" s="129" t="s">
        <v>22</v>
      </c>
      <c r="B42" s="130"/>
    </row>
    <row r="43" spans="1:2" s="15" customFormat="1" ht="12.75">
      <c r="A43" s="129" t="s">
        <v>74</v>
      </c>
      <c r="B43" s="130"/>
    </row>
    <row r="44" spans="1:2" s="15" customFormat="1" ht="12.75">
      <c r="A44" s="129" t="s">
        <v>75</v>
      </c>
      <c r="B44" s="130"/>
    </row>
    <row r="45" spans="1:4" s="15" customFormat="1" ht="12.75">
      <c r="A45" s="129" t="s">
        <v>23</v>
      </c>
      <c r="B45" s="130"/>
      <c r="D45" s="325"/>
    </row>
    <row r="46" spans="1:4" s="15" customFormat="1" ht="12.75">
      <c r="A46" s="235" t="s">
        <v>320</v>
      </c>
      <c r="B46" s="130"/>
      <c r="D46" s="325"/>
    </row>
    <row r="47" spans="1:2" s="15" customFormat="1" ht="12.75">
      <c r="A47" s="235" t="s">
        <v>321</v>
      </c>
      <c r="B47" s="130"/>
    </row>
    <row r="48" spans="1:2" s="15" customFormat="1" ht="12.75">
      <c r="A48" s="197" t="s">
        <v>603</v>
      </c>
      <c r="B48" s="130"/>
    </row>
    <row r="49" spans="1:4" s="15" customFormat="1" ht="12.75">
      <c r="A49" s="108" t="s">
        <v>607</v>
      </c>
      <c r="B49" s="132">
        <v>5386</v>
      </c>
      <c r="D49" s="325"/>
    </row>
    <row r="50" spans="1:2" s="15" customFormat="1" ht="12.75">
      <c r="A50" s="131" t="s">
        <v>269</v>
      </c>
      <c r="B50" s="130"/>
    </row>
    <row r="51" spans="1:2" s="15" customFormat="1" ht="12.75">
      <c r="A51" s="129" t="s">
        <v>212</v>
      </c>
      <c r="B51" s="130">
        <v>685</v>
      </c>
    </row>
    <row r="52" spans="1:2" s="282" customFormat="1" ht="12.75">
      <c r="A52" s="131" t="s">
        <v>249</v>
      </c>
      <c r="B52" s="281"/>
    </row>
    <row r="53" spans="1:2" s="15" customFormat="1" ht="12.75">
      <c r="A53" s="129" t="s">
        <v>213</v>
      </c>
      <c r="B53" s="130">
        <v>8193</v>
      </c>
    </row>
    <row r="54" spans="1:2" s="15" customFormat="1" ht="12.75">
      <c r="A54" s="131" t="s">
        <v>331</v>
      </c>
      <c r="B54" s="130"/>
    </row>
    <row r="55" spans="1:2" s="15" customFormat="1" ht="12.75">
      <c r="A55" s="234" t="s">
        <v>209</v>
      </c>
      <c r="B55" s="130">
        <v>552</v>
      </c>
    </row>
    <row r="56" spans="1:2" s="15" customFormat="1" ht="12.75">
      <c r="A56" s="129" t="s">
        <v>82</v>
      </c>
      <c r="B56" s="130">
        <v>138</v>
      </c>
    </row>
    <row r="57" spans="1:2" s="15" customFormat="1" ht="12.75">
      <c r="A57" s="131" t="s">
        <v>332</v>
      </c>
      <c r="B57" s="135"/>
    </row>
    <row r="58" spans="1:2" s="15" customFormat="1" ht="12.75">
      <c r="A58" s="234" t="s">
        <v>208</v>
      </c>
      <c r="B58" s="130">
        <v>3000</v>
      </c>
    </row>
    <row r="59" spans="1:2" s="15" customFormat="1" ht="12.75">
      <c r="A59" s="234" t="s">
        <v>245</v>
      </c>
      <c r="B59" s="130"/>
    </row>
    <row r="60" spans="1:2" s="15" customFormat="1" ht="12.75">
      <c r="A60" s="234" t="s">
        <v>333</v>
      </c>
      <c r="B60" s="130"/>
    </row>
    <row r="61" spans="1:2" s="15" customFormat="1" ht="12.75">
      <c r="A61" s="131" t="s">
        <v>608</v>
      </c>
      <c r="B61" s="130"/>
    </row>
    <row r="62" spans="1:2" s="15" customFormat="1" ht="12.75">
      <c r="A62" s="129" t="s">
        <v>246</v>
      </c>
      <c r="B62" s="132">
        <v>6500</v>
      </c>
    </row>
    <row r="63" spans="1:2" s="15" customFormat="1" ht="12.75">
      <c r="A63" s="91" t="s">
        <v>295</v>
      </c>
      <c r="B63" s="130">
        <v>300</v>
      </c>
    </row>
    <row r="64" spans="1:2" s="42" customFormat="1" ht="12.75">
      <c r="A64" s="108" t="s">
        <v>609</v>
      </c>
      <c r="B64" s="132">
        <v>1831</v>
      </c>
    </row>
    <row r="65" spans="1:2" s="42" customFormat="1" ht="13.5" thickBot="1">
      <c r="A65" s="530"/>
      <c r="B65" s="290"/>
    </row>
    <row r="66" spans="1:2" s="326" customFormat="1" ht="13.5" thickBot="1">
      <c r="A66" s="133" t="s">
        <v>3</v>
      </c>
      <c r="B66" s="134">
        <f>SUM(B8:B65)</f>
        <v>170553</v>
      </c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9"/>
  <dimension ref="A1:F27"/>
  <sheetViews>
    <sheetView workbookViewId="0" topLeftCell="A1">
      <selection activeCell="E7" sqref="E7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32" t="s">
        <v>615</v>
      </c>
    </row>
    <row r="2" spans="1:4" ht="15.75">
      <c r="A2" s="6"/>
      <c r="B2" s="6"/>
      <c r="C2" s="6"/>
      <c r="D2" s="33" t="s">
        <v>622</v>
      </c>
    </row>
    <row r="3" spans="1:4" ht="15.75">
      <c r="A3" s="6"/>
      <c r="B3" s="6"/>
      <c r="C3" s="6"/>
      <c r="D3" s="32" t="s">
        <v>27</v>
      </c>
    </row>
    <row r="4" spans="1:4" ht="15.75">
      <c r="A4" s="6"/>
      <c r="B4" s="6"/>
      <c r="C4" s="6"/>
      <c r="D4" s="10"/>
    </row>
    <row r="5" spans="1:4" ht="15.75">
      <c r="A5" s="6"/>
      <c r="B5" s="6"/>
      <c r="C5" s="6"/>
      <c r="D5" s="10"/>
    </row>
    <row r="6" spans="1:4" ht="15.75">
      <c r="A6" s="6"/>
      <c r="B6" s="6"/>
      <c r="C6" s="6"/>
      <c r="D6" s="7"/>
    </row>
    <row r="7" spans="1:4" ht="19.5">
      <c r="A7" s="3" t="s">
        <v>49</v>
      </c>
      <c r="B7" s="3"/>
      <c r="C7" s="3"/>
      <c r="D7" s="14"/>
    </row>
    <row r="8" spans="1:4" ht="19.5">
      <c r="A8" s="3" t="s">
        <v>353</v>
      </c>
      <c r="B8" s="3"/>
      <c r="C8" s="3"/>
      <c r="D8" s="14"/>
    </row>
    <row r="9" spans="1:4" ht="19.5">
      <c r="A9" s="3"/>
      <c r="B9" s="3"/>
      <c r="C9" s="3"/>
      <c r="D9" s="14"/>
    </row>
    <row r="10" spans="1:4" ht="19.5">
      <c r="A10" s="3"/>
      <c r="B10" s="3"/>
      <c r="C10" s="3"/>
      <c r="D10" s="14"/>
    </row>
    <row r="11" spans="1:4" ht="19.5">
      <c r="A11" s="3"/>
      <c r="B11" s="3"/>
      <c r="C11" s="3"/>
      <c r="D11" s="14"/>
    </row>
    <row r="12" spans="1:4" ht="19.5">
      <c r="A12" s="3"/>
      <c r="B12" s="3"/>
      <c r="C12" s="3"/>
      <c r="D12" s="14"/>
    </row>
    <row r="13" spans="1:4" ht="16.5" thickBot="1">
      <c r="A13" s="6"/>
      <c r="B13" s="6"/>
      <c r="C13" s="6"/>
      <c r="D13" s="11" t="s">
        <v>0</v>
      </c>
    </row>
    <row r="14" spans="1:4" s="99" customFormat="1" ht="33" customHeight="1" thickBot="1">
      <c r="A14" s="100" t="s">
        <v>2</v>
      </c>
      <c r="B14" s="101"/>
      <c r="C14" s="102"/>
      <c r="D14" s="103" t="s">
        <v>69</v>
      </c>
    </row>
    <row r="15" spans="1:6" ht="15.75">
      <c r="A15" s="47" t="s">
        <v>71</v>
      </c>
      <c r="B15" s="48"/>
      <c r="C15" s="49"/>
      <c r="D15" s="553">
        <v>604</v>
      </c>
      <c r="E15" s="499"/>
      <c r="F15" s="4"/>
    </row>
    <row r="16" spans="1:6" ht="15.75">
      <c r="A16" s="39" t="s">
        <v>50</v>
      </c>
      <c r="B16" s="38"/>
      <c r="C16" s="50"/>
      <c r="D16" s="542"/>
      <c r="E16" s="4"/>
      <c r="F16" s="4"/>
    </row>
    <row r="17" spans="1:6" ht="12.75">
      <c r="A17" s="90" t="s">
        <v>248</v>
      </c>
      <c r="B17" s="44"/>
      <c r="C17" s="89"/>
      <c r="D17" s="500"/>
      <c r="E17" s="36"/>
      <c r="F17" s="45"/>
    </row>
    <row r="18" spans="1:6" ht="12.75">
      <c r="A18" s="90" t="s">
        <v>247</v>
      </c>
      <c r="B18" s="44"/>
      <c r="C18" s="89"/>
      <c r="D18" s="500">
        <v>0</v>
      </c>
      <c r="E18" s="46"/>
      <c r="F18" s="45"/>
    </row>
    <row r="19" spans="1:6" ht="12.75">
      <c r="A19" s="90" t="s">
        <v>336</v>
      </c>
      <c r="B19" s="44"/>
      <c r="C19" s="89"/>
      <c r="D19" s="500">
        <v>484</v>
      </c>
      <c r="E19" s="46"/>
      <c r="F19" s="45"/>
    </row>
    <row r="20" spans="1:6" ht="12.75">
      <c r="A20" s="195" t="s">
        <v>291</v>
      </c>
      <c r="B20" s="44"/>
      <c r="C20" s="89"/>
      <c r="D20" s="500">
        <v>2925</v>
      </c>
      <c r="E20" s="46"/>
      <c r="F20" s="45"/>
    </row>
    <row r="21" spans="1:6" ht="12.75">
      <c r="A21" s="90" t="s">
        <v>337</v>
      </c>
      <c r="B21" s="44"/>
      <c r="C21" s="89"/>
      <c r="D21" s="500">
        <v>977</v>
      </c>
      <c r="E21" s="46"/>
      <c r="F21" s="45"/>
    </row>
    <row r="22" spans="1:6" ht="12.75">
      <c r="A22" s="330"/>
      <c r="B22" s="44"/>
      <c r="C22" s="89"/>
      <c r="D22" s="88"/>
      <c r="E22" s="46"/>
      <c r="F22" s="45"/>
    </row>
    <row r="23" spans="1:6" ht="12.75">
      <c r="A23" s="331"/>
      <c r="B23" s="44"/>
      <c r="C23" s="89"/>
      <c r="D23" s="501"/>
      <c r="E23" s="46"/>
      <c r="F23" s="45"/>
    </row>
    <row r="24" spans="1:6" ht="12.75">
      <c r="A24" s="90"/>
      <c r="B24" s="44"/>
      <c r="C24" s="89"/>
      <c r="D24" s="88"/>
      <c r="E24" s="46"/>
      <c r="F24" s="45"/>
    </row>
    <row r="25" spans="1:4" ht="15.75">
      <c r="A25" s="39" t="s">
        <v>51</v>
      </c>
      <c r="B25" s="37"/>
      <c r="C25" s="51"/>
      <c r="D25" s="502">
        <f>SUM(D17:D24)</f>
        <v>4386</v>
      </c>
    </row>
    <row r="26" spans="1:4" ht="15.75">
      <c r="A26" s="39"/>
      <c r="B26" s="37"/>
      <c r="C26" s="51"/>
      <c r="D26" s="51"/>
    </row>
    <row r="27" spans="1:4" ht="16.5" thickBot="1">
      <c r="A27" s="40" t="s">
        <v>52</v>
      </c>
      <c r="B27" s="41"/>
      <c r="C27" s="52"/>
      <c r="D27" s="298">
        <f>SUM(D15,D25)</f>
        <v>4990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0">
    <pageSetUpPr fitToPage="1"/>
  </sheetPr>
  <dimension ref="A1:O33"/>
  <sheetViews>
    <sheetView tabSelected="1" zoomScale="95" zoomScaleNormal="9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4" sqref="M24"/>
    </sheetView>
  </sheetViews>
  <sheetFormatPr defaultColWidth="9.140625" defaultRowHeight="12.75"/>
  <cols>
    <col min="1" max="1" width="54.00390625" style="22" customWidth="1"/>
    <col min="2" max="2" width="7.8515625" style="22" bestFit="1" customWidth="1"/>
    <col min="3" max="12" width="6.7109375" style="22" customWidth="1"/>
    <col min="13" max="13" width="7.00390625" style="22" customWidth="1"/>
    <col min="14" max="14" width="7.7109375" style="22" customWidth="1"/>
    <col min="15" max="15" width="10.421875" style="0" bestFit="1" customWidth="1"/>
  </cols>
  <sheetData>
    <row r="1" spans="9:14" ht="12.75">
      <c r="I1" s="564" t="s">
        <v>616</v>
      </c>
      <c r="J1" s="564"/>
      <c r="K1" s="564"/>
      <c r="L1" s="564"/>
      <c r="M1" s="564"/>
      <c r="N1" s="35"/>
    </row>
    <row r="2" spans="9:15" ht="12.75">
      <c r="I2" s="564" t="s">
        <v>623</v>
      </c>
      <c r="J2" s="564"/>
      <c r="K2" s="564"/>
      <c r="L2" s="564"/>
      <c r="M2" s="564"/>
      <c r="O2" s="12"/>
    </row>
    <row r="3" spans="1:14" ht="18.75">
      <c r="A3" s="31" t="s">
        <v>349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61"/>
      <c r="L4" s="31"/>
      <c r="M4" s="31"/>
      <c r="N4" s="31"/>
    </row>
    <row r="5" ht="13.5" thickBot="1">
      <c r="A5" s="23"/>
    </row>
    <row r="6" spans="1:14" ht="12.75">
      <c r="A6" s="140" t="s">
        <v>2</v>
      </c>
      <c r="B6" s="24" t="s">
        <v>70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3.5" thickBot="1">
      <c r="A7" s="141"/>
      <c r="B7" s="93" t="s">
        <v>54</v>
      </c>
      <c r="C7" s="94" t="s">
        <v>55</v>
      </c>
      <c r="D7" s="94" t="s">
        <v>56</v>
      </c>
      <c r="E7" s="94" t="s">
        <v>57</v>
      </c>
      <c r="F7" s="94" t="s">
        <v>58</v>
      </c>
      <c r="G7" s="94" t="s">
        <v>59</v>
      </c>
      <c r="H7" s="94" t="s">
        <v>60</v>
      </c>
      <c r="I7" s="94" t="s">
        <v>61</v>
      </c>
      <c r="J7" s="94" t="s">
        <v>62</v>
      </c>
      <c r="K7" s="94" t="s">
        <v>63</v>
      </c>
      <c r="L7" s="94" t="s">
        <v>64</v>
      </c>
      <c r="M7" s="94" t="s">
        <v>65</v>
      </c>
      <c r="N7" s="95" t="s">
        <v>26</v>
      </c>
    </row>
    <row r="8" spans="1:14" ht="22.5">
      <c r="A8" s="27" t="s">
        <v>29</v>
      </c>
      <c r="B8" s="142">
        <v>20000</v>
      </c>
      <c r="C8" s="136">
        <v>20000</v>
      </c>
      <c r="D8" s="136">
        <v>21000</v>
      </c>
      <c r="E8" s="136">
        <v>21445</v>
      </c>
      <c r="F8" s="503">
        <v>20000</v>
      </c>
      <c r="G8" s="503">
        <v>7500</v>
      </c>
      <c r="H8" s="503">
        <v>3200</v>
      </c>
      <c r="I8" s="503">
        <v>3200</v>
      </c>
      <c r="J8" s="503">
        <v>20200</v>
      </c>
      <c r="K8" s="503">
        <v>20855</v>
      </c>
      <c r="L8" s="503">
        <v>20200</v>
      </c>
      <c r="M8" s="503">
        <v>37902</v>
      </c>
      <c r="N8" s="137">
        <f aca="true" t="shared" si="0" ref="N8:N20">SUM(B8:M8)</f>
        <v>215502</v>
      </c>
    </row>
    <row r="9" spans="1:14" ht="12.75">
      <c r="A9" s="28" t="s">
        <v>30</v>
      </c>
      <c r="B9" s="142">
        <v>7400</v>
      </c>
      <c r="C9" s="136">
        <v>7600</v>
      </c>
      <c r="D9" s="503">
        <v>145874</v>
      </c>
      <c r="E9" s="136">
        <v>10000</v>
      </c>
      <c r="F9" s="503">
        <v>7500</v>
      </c>
      <c r="G9" s="503"/>
      <c r="H9" s="503">
        <v>974</v>
      </c>
      <c r="I9" s="503">
        <v>7000</v>
      </c>
      <c r="J9" s="503">
        <v>145873</v>
      </c>
      <c r="K9" s="503">
        <v>8000</v>
      </c>
      <c r="L9" s="503">
        <v>7880</v>
      </c>
      <c r="M9" s="503">
        <v>7873</v>
      </c>
      <c r="N9" s="137">
        <f t="shared" si="0"/>
        <v>355974</v>
      </c>
    </row>
    <row r="10" spans="1:14" ht="22.5">
      <c r="A10" s="28" t="s">
        <v>31</v>
      </c>
      <c r="B10" s="142">
        <v>122900</v>
      </c>
      <c r="C10" s="136">
        <v>123000</v>
      </c>
      <c r="D10" s="136">
        <v>123000</v>
      </c>
      <c r="E10" s="136">
        <v>122900</v>
      </c>
      <c r="F10" s="503">
        <v>140217</v>
      </c>
      <c r="G10" s="503">
        <v>139044</v>
      </c>
      <c r="H10" s="503">
        <v>123000</v>
      </c>
      <c r="I10" s="503">
        <v>135000</v>
      </c>
      <c r="J10" s="503">
        <v>127000</v>
      </c>
      <c r="K10" s="503">
        <v>129779</v>
      </c>
      <c r="L10" s="503">
        <v>115000</v>
      </c>
      <c r="M10" s="477">
        <v>132299</v>
      </c>
      <c r="N10" s="137">
        <f t="shared" si="0"/>
        <v>1533139</v>
      </c>
    </row>
    <row r="11" spans="1:14" ht="12.75">
      <c r="A11" s="28" t="s">
        <v>32</v>
      </c>
      <c r="B11" s="142">
        <v>12700</v>
      </c>
      <c r="C11" s="136">
        <v>15899</v>
      </c>
      <c r="D11" s="136">
        <v>13000</v>
      </c>
      <c r="E11" s="136">
        <v>13000</v>
      </c>
      <c r="F11" s="503">
        <v>12700</v>
      </c>
      <c r="G11" s="503">
        <v>31063</v>
      </c>
      <c r="H11" s="503">
        <v>13000</v>
      </c>
      <c r="I11" s="503">
        <v>12200</v>
      </c>
      <c r="J11" s="503">
        <v>12500</v>
      </c>
      <c r="K11" s="503">
        <v>12700</v>
      </c>
      <c r="L11" s="503">
        <v>18200</v>
      </c>
      <c r="M11" s="503">
        <v>13942</v>
      </c>
      <c r="N11" s="137">
        <f t="shared" si="0"/>
        <v>180904</v>
      </c>
    </row>
    <row r="12" spans="1:14" ht="12.75">
      <c r="A12" s="28" t="s">
        <v>33</v>
      </c>
      <c r="B12" s="142">
        <v>370000</v>
      </c>
      <c r="C12" s="136"/>
      <c r="D12" s="136"/>
      <c r="E12" s="136"/>
      <c r="F12" s="503"/>
      <c r="G12" s="503"/>
      <c r="H12" s="503">
        <v>70363</v>
      </c>
      <c r="I12" s="503"/>
      <c r="J12" s="503"/>
      <c r="K12" s="503"/>
      <c r="L12" s="503"/>
      <c r="M12" s="503">
        <v>32524</v>
      </c>
      <c r="N12" s="137">
        <f t="shared" si="0"/>
        <v>472887</v>
      </c>
    </row>
    <row r="13" spans="1:14" ht="12.75">
      <c r="A13" s="28" t="s">
        <v>322</v>
      </c>
      <c r="B13" s="142"/>
      <c r="C13" s="136"/>
      <c r="D13" s="136"/>
      <c r="E13" s="136"/>
      <c r="F13" s="503">
        <v>28606</v>
      </c>
      <c r="G13" s="136"/>
      <c r="H13" s="136"/>
      <c r="I13" s="136"/>
      <c r="J13" s="136"/>
      <c r="K13" s="136"/>
      <c r="L13" s="136"/>
      <c r="M13" s="477"/>
      <c r="N13" s="137">
        <f t="shared" si="0"/>
        <v>28606</v>
      </c>
    </row>
    <row r="14" spans="1:14" ht="12.75">
      <c r="A14" s="28" t="s">
        <v>43</v>
      </c>
      <c r="B14" s="142">
        <v>16900</v>
      </c>
      <c r="C14" s="136"/>
      <c r="D14" s="523"/>
      <c r="E14" s="136"/>
      <c r="F14" s="138"/>
      <c r="G14" s="523"/>
      <c r="H14" s="136"/>
      <c r="I14" s="136"/>
      <c r="J14" s="136"/>
      <c r="K14" s="136"/>
      <c r="L14" s="136"/>
      <c r="M14" s="136"/>
      <c r="N14" s="137">
        <f t="shared" si="0"/>
        <v>16900</v>
      </c>
    </row>
    <row r="15" spans="1:14" ht="12.75">
      <c r="A15" s="28" t="s">
        <v>39</v>
      </c>
      <c r="B15" s="142"/>
      <c r="C15" s="136"/>
      <c r="D15" s="136">
        <v>14127</v>
      </c>
      <c r="E15" s="136"/>
      <c r="F15" s="136"/>
      <c r="G15" s="136">
        <v>7500</v>
      </c>
      <c r="H15" s="136">
        <v>11626</v>
      </c>
      <c r="I15" s="136"/>
      <c r="J15" s="136">
        <v>14127</v>
      </c>
      <c r="K15" s="136"/>
      <c r="L15" s="136"/>
      <c r="M15" s="136">
        <v>14127</v>
      </c>
      <c r="N15" s="137">
        <f t="shared" si="0"/>
        <v>61507</v>
      </c>
    </row>
    <row r="16" spans="1:14" ht="12.75">
      <c r="A16" s="28" t="s">
        <v>40</v>
      </c>
      <c r="B16" s="142">
        <v>1200</v>
      </c>
      <c r="C16" s="136">
        <v>4140</v>
      </c>
      <c r="D16" s="136">
        <v>2500</v>
      </c>
      <c r="E16" s="136">
        <v>1200</v>
      </c>
      <c r="F16" s="136">
        <v>12000</v>
      </c>
      <c r="G16" s="136">
        <v>1200</v>
      </c>
      <c r="H16" s="136">
        <v>1300</v>
      </c>
      <c r="I16" s="136">
        <v>1200</v>
      </c>
      <c r="J16" s="136">
        <v>2700</v>
      </c>
      <c r="K16" s="503">
        <v>2585</v>
      </c>
      <c r="L16" s="136">
        <v>2432</v>
      </c>
      <c r="M16" s="136">
        <v>10076</v>
      </c>
      <c r="N16" s="137">
        <f t="shared" si="0"/>
        <v>42533</v>
      </c>
    </row>
    <row r="17" spans="1:14" ht="12.75">
      <c r="A17" s="28" t="s">
        <v>41</v>
      </c>
      <c r="B17" s="142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>
        <f t="shared" si="0"/>
        <v>0</v>
      </c>
    </row>
    <row r="18" spans="1:14" ht="12.75">
      <c r="A18" s="28" t="s">
        <v>42</v>
      </c>
      <c r="B18" s="14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>
        <f t="shared" si="0"/>
        <v>0</v>
      </c>
    </row>
    <row r="19" spans="1:14" ht="12.75">
      <c r="A19" s="28" t="s">
        <v>214</v>
      </c>
      <c r="B19" s="142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>
        <f t="shared" si="0"/>
        <v>0</v>
      </c>
    </row>
    <row r="20" spans="1:14" ht="12.75">
      <c r="A20" s="28" t="s">
        <v>28</v>
      </c>
      <c r="B20" s="142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7">
        <f t="shared" si="0"/>
        <v>0</v>
      </c>
    </row>
    <row r="21" spans="1:15" s="21" customFormat="1" ht="12.75">
      <c r="A21" s="29" t="s">
        <v>66</v>
      </c>
      <c r="B21" s="143">
        <f aca="true" t="shared" si="1" ref="B21:N21">SUM(B8:B20)</f>
        <v>551100</v>
      </c>
      <c r="C21" s="138">
        <f t="shared" si="1"/>
        <v>170639</v>
      </c>
      <c r="D21" s="138">
        <f t="shared" si="1"/>
        <v>319501</v>
      </c>
      <c r="E21" s="138">
        <f t="shared" si="1"/>
        <v>168545</v>
      </c>
      <c r="F21" s="138">
        <f t="shared" si="1"/>
        <v>221023</v>
      </c>
      <c r="G21" s="138">
        <f t="shared" si="1"/>
        <v>186307</v>
      </c>
      <c r="H21" s="138">
        <f t="shared" si="1"/>
        <v>223463</v>
      </c>
      <c r="I21" s="138">
        <f t="shared" si="1"/>
        <v>158600</v>
      </c>
      <c r="J21" s="138">
        <f t="shared" si="1"/>
        <v>322400</v>
      </c>
      <c r="K21" s="138">
        <f t="shared" si="1"/>
        <v>173919</v>
      </c>
      <c r="L21" s="138">
        <f t="shared" si="1"/>
        <v>163712</v>
      </c>
      <c r="M21" s="138">
        <f t="shared" si="1"/>
        <v>248743</v>
      </c>
      <c r="N21" s="139">
        <f t="shared" si="1"/>
        <v>2907952</v>
      </c>
      <c r="O21" s="149"/>
    </row>
    <row r="22" spans="1:14" ht="12.75">
      <c r="A22" s="28" t="s">
        <v>34</v>
      </c>
      <c r="B22" s="142">
        <v>58000</v>
      </c>
      <c r="C22" s="136">
        <v>74000</v>
      </c>
      <c r="D22" s="136">
        <v>75000</v>
      </c>
      <c r="E22" s="136">
        <v>75000</v>
      </c>
      <c r="F22" s="503">
        <v>77509</v>
      </c>
      <c r="G22" s="503">
        <v>77000</v>
      </c>
      <c r="H22" s="503">
        <v>79166</v>
      </c>
      <c r="I22" s="503">
        <v>79000</v>
      </c>
      <c r="J22" s="503">
        <v>78000</v>
      </c>
      <c r="K22" s="503">
        <v>81000</v>
      </c>
      <c r="L22" s="503">
        <v>80484</v>
      </c>
      <c r="M22" s="477">
        <v>104202</v>
      </c>
      <c r="N22" s="137">
        <f aca="true" t="shared" si="2" ref="N22:N32">SUM(B22:M22)</f>
        <v>938361</v>
      </c>
    </row>
    <row r="23" spans="1:14" ht="12.75">
      <c r="A23" s="28" t="s">
        <v>35</v>
      </c>
      <c r="B23" s="504">
        <v>15660</v>
      </c>
      <c r="C23" s="136">
        <v>18980</v>
      </c>
      <c r="D23" s="136">
        <v>19400</v>
      </c>
      <c r="E23" s="136">
        <v>19500</v>
      </c>
      <c r="F23" s="503">
        <v>19400</v>
      </c>
      <c r="G23" s="503">
        <v>19750</v>
      </c>
      <c r="H23" s="503">
        <v>19655</v>
      </c>
      <c r="I23" s="503">
        <v>20250</v>
      </c>
      <c r="J23" s="503">
        <v>19909</v>
      </c>
      <c r="K23" s="503">
        <v>20150</v>
      </c>
      <c r="L23" s="503">
        <v>20191</v>
      </c>
      <c r="M23" s="477">
        <v>27543</v>
      </c>
      <c r="N23" s="137">
        <f t="shared" si="2"/>
        <v>240388</v>
      </c>
    </row>
    <row r="24" spans="1:14" ht="22.5">
      <c r="A24" s="28" t="s">
        <v>36</v>
      </c>
      <c r="B24" s="142">
        <v>400000</v>
      </c>
      <c r="C24" s="136">
        <v>76881</v>
      </c>
      <c r="D24" s="503">
        <v>86223</v>
      </c>
      <c r="E24" s="503">
        <v>78000</v>
      </c>
      <c r="F24" s="503">
        <v>78628</v>
      </c>
      <c r="G24" s="503">
        <v>40000</v>
      </c>
      <c r="H24" s="503">
        <v>12760</v>
      </c>
      <c r="I24" s="503">
        <v>12000</v>
      </c>
      <c r="J24" s="503">
        <v>80200</v>
      </c>
      <c r="K24" s="503">
        <v>80000</v>
      </c>
      <c r="L24" s="503">
        <v>79880</v>
      </c>
      <c r="M24" s="477">
        <v>126367</v>
      </c>
      <c r="N24" s="137">
        <f t="shared" si="2"/>
        <v>1150939</v>
      </c>
    </row>
    <row r="25" spans="1:14" ht="12.75">
      <c r="A25" s="28" t="s">
        <v>37</v>
      </c>
      <c r="B25" s="142">
        <v>34000</v>
      </c>
      <c r="C25" s="136">
        <v>34000</v>
      </c>
      <c r="D25" s="503">
        <v>33400</v>
      </c>
      <c r="E25" s="503">
        <v>35406</v>
      </c>
      <c r="F25" s="503">
        <v>34000</v>
      </c>
      <c r="G25" s="503">
        <v>33000</v>
      </c>
      <c r="H25" s="503">
        <v>54457</v>
      </c>
      <c r="I25" s="503">
        <v>34000</v>
      </c>
      <c r="J25" s="503">
        <v>40386</v>
      </c>
      <c r="K25" s="503">
        <v>34000</v>
      </c>
      <c r="L25" s="503">
        <v>34000</v>
      </c>
      <c r="M25" s="503">
        <v>42496</v>
      </c>
      <c r="N25" s="137">
        <f t="shared" si="2"/>
        <v>443145</v>
      </c>
    </row>
    <row r="26" spans="1:14" ht="12.75">
      <c r="A26" s="28" t="s">
        <v>38</v>
      </c>
      <c r="B26" s="142"/>
      <c r="C26" s="136"/>
      <c r="D26" s="503"/>
      <c r="E26" s="503"/>
      <c r="F26" s="503"/>
      <c r="G26" s="503"/>
      <c r="H26" s="503"/>
      <c r="I26" s="503"/>
      <c r="J26" s="503"/>
      <c r="K26" s="503"/>
      <c r="L26" s="503"/>
      <c r="M26" s="477">
        <v>3529</v>
      </c>
      <c r="N26" s="137">
        <f t="shared" si="2"/>
        <v>3529</v>
      </c>
    </row>
    <row r="27" spans="1:14" ht="12.75">
      <c r="A27" s="28" t="s">
        <v>44</v>
      </c>
      <c r="B27" s="142">
        <v>12000</v>
      </c>
      <c r="C27" s="136"/>
      <c r="D27" s="136">
        <v>7500</v>
      </c>
      <c r="E27" s="136"/>
      <c r="F27" s="136"/>
      <c r="G27" s="503">
        <v>188</v>
      </c>
      <c r="H27" s="503"/>
      <c r="I27" s="503">
        <v>9489</v>
      </c>
      <c r="J27" s="503"/>
      <c r="K27" s="503">
        <v>2500</v>
      </c>
      <c r="L27" s="503">
        <v>824</v>
      </c>
      <c r="M27" s="477">
        <v>12028</v>
      </c>
      <c r="N27" s="137">
        <f t="shared" si="2"/>
        <v>44529</v>
      </c>
    </row>
    <row r="28" spans="1:14" ht="12.75">
      <c r="A28" s="28" t="s">
        <v>45</v>
      </c>
      <c r="B28" s="142"/>
      <c r="C28" s="136"/>
      <c r="D28" s="136"/>
      <c r="E28" s="136"/>
      <c r="F28" s="136"/>
      <c r="G28" s="136"/>
      <c r="H28" s="503"/>
      <c r="I28" s="503"/>
      <c r="J28" s="503"/>
      <c r="K28" s="503"/>
      <c r="L28" s="503"/>
      <c r="M28" s="503"/>
      <c r="N28" s="137">
        <f t="shared" si="2"/>
        <v>0</v>
      </c>
    </row>
    <row r="29" spans="1:14" ht="12.75">
      <c r="A29" s="28" t="s">
        <v>46</v>
      </c>
      <c r="B29" s="142">
        <v>682</v>
      </c>
      <c r="C29" s="136">
        <v>683</v>
      </c>
      <c r="D29" s="136">
        <v>683</v>
      </c>
      <c r="E29" s="136">
        <v>682</v>
      </c>
      <c r="F29" s="136">
        <v>683</v>
      </c>
      <c r="G29" s="136">
        <v>682</v>
      </c>
      <c r="H29" s="136">
        <v>683</v>
      </c>
      <c r="I29" s="136">
        <v>682</v>
      </c>
      <c r="J29" s="503">
        <v>683</v>
      </c>
      <c r="K29" s="503">
        <v>683</v>
      </c>
      <c r="L29" s="503">
        <v>2513</v>
      </c>
      <c r="M29" s="503">
        <v>685</v>
      </c>
      <c r="N29" s="137">
        <f t="shared" si="2"/>
        <v>10024</v>
      </c>
    </row>
    <row r="30" spans="1:14" ht="12.75">
      <c r="A30" s="28" t="s">
        <v>47</v>
      </c>
      <c r="B30" s="142"/>
      <c r="C30" s="136"/>
      <c r="D30" s="136">
        <v>12467</v>
      </c>
      <c r="E30" s="136">
        <v>2200</v>
      </c>
      <c r="F30" s="136">
        <v>2200</v>
      </c>
      <c r="G30" s="136">
        <v>12467</v>
      </c>
      <c r="H30" s="136">
        <v>2200</v>
      </c>
      <c r="I30" s="136">
        <v>2200</v>
      </c>
      <c r="J30" s="136">
        <v>12467</v>
      </c>
      <c r="K30" s="136">
        <v>2200</v>
      </c>
      <c r="L30" s="136">
        <v>2200</v>
      </c>
      <c r="M30" s="136">
        <v>12467</v>
      </c>
      <c r="N30" s="137">
        <f t="shared" si="2"/>
        <v>63068</v>
      </c>
    </row>
    <row r="31" spans="1:14" ht="12.75">
      <c r="A31" s="28" t="s">
        <v>48</v>
      </c>
      <c r="B31" s="142"/>
      <c r="C31" s="136"/>
      <c r="D31" s="136">
        <v>3300</v>
      </c>
      <c r="E31" s="136"/>
      <c r="F31" s="136"/>
      <c r="G31" s="136">
        <v>3300</v>
      </c>
      <c r="H31" s="136"/>
      <c r="I31" s="136"/>
      <c r="J31" s="136">
        <v>3100</v>
      </c>
      <c r="K31" s="136"/>
      <c r="L31" s="136"/>
      <c r="M31" s="136">
        <v>2808</v>
      </c>
      <c r="N31" s="137">
        <f t="shared" si="2"/>
        <v>12508</v>
      </c>
    </row>
    <row r="32" spans="1:14" ht="12.75">
      <c r="A32" s="28" t="s">
        <v>38</v>
      </c>
      <c r="B32" s="142"/>
      <c r="C32" s="136"/>
      <c r="D32" s="136"/>
      <c r="E32" s="136"/>
      <c r="F32" s="503"/>
      <c r="G32" s="136"/>
      <c r="H32" s="136"/>
      <c r="I32" s="136"/>
      <c r="J32" s="136"/>
      <c r="K32" s="136"/>
      <c r="L32" s="360"/>
      <c r="M32" s="614">
        <v>1461</v>
      </c>
      <c r="N32" s="137">
        <f t="shared" si="2"/>
        <v>1461</v>
      </c>
    </row>
    <row r="33" spans="1:15" s="21" customFormat="1" ht="13.5" thickBot="1">
      <c r="A33" s="30" t="s">
        <v>67</v>
      </c>
      <c r="B33" s="144">
        <f aca="true" t="shared" si="3" ref="B33:N33">SUM(B22:B32)</f>
        <v>520342</v>
      </c>
      <c r="C33" s="145">
        <f t="shared" si="3"/>
        <v>204544</v>
      </c>
      <c r="D33" s="145">
        <f t="shared" si="3"/>
        <v>237973</v>
      </c>
      <c r="E33" s="145">
        <f t="shared" si="3"/>
        <v>210788</v>
      </c>
      <c r="F33" s="145">
        <f t="shared" si="3"/>
        <v>212420</v>
      </c>
      <c r="G33" s="145">
        <f t="shared" si="3"/>
        <v>186387</v>
      </c>
      <c r="H33" s="145">
        <f t="shared" si="3"/>
        <v>168921</v>
      </c>
      <c r="I33" s="145">
        <f t="shared" si="3"/>
        <v>157621</v>
      </c>
      <c r="J33" s="145">
        <f t="shared" si="3"/>
        <v>234745</v>
      </c>
      <c r="K33" s="145">
        <f t="shared" si="3"/>
        <v>220533</v>
      </c>
      <c r="L33" s="145">
        <f t="shared" si="3"/>
        <v>220092</v>
      </c>
      <c r="M33" s="145">
        <f t="shared" si="3"/>
        <v>333586</v>
      </c>
      <c r="N33" s="146">
        <f t="shared" si="3"/>
        <v>2907952</v>
      </c>
      <c r="O33" s="149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2012-12-07T07:59:24Z</cp:lastPrinted>
  <dcterms:created xsi:type="dcterms:W3CDTF">2003-01-09T09:58:10Z</dcterms:created>
  <dcterms:modified xsi:type="dcterms:W3CDTF">2012-12-07T08:25:46Z</dcterms:modified>
  <cp:category/>
  <cp:version/>
  <cp:contentType/>
  <cp:contentStatus/>
</cp:coreProperties>
</file>