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065" activeTab="6"/>
  </bookViews>
  <sheets>
    <sheet name="1.tabla" sheetId="1" r:id="rId1"/>
    <sheet name="Intsbev" sheetId="2" r:id="rId2"/>
    <sheet name="Intbev" sheetId="3" r:id="rId3"/>
    <sheet name="Intkiad" sheetId="4" r:id="rId4"/>
    <sheet name="szakfeladatos" sheetId="5" r:id="rId5"/>
    <sheet name="Tartalék" sheetId="6" r:id="rId6"/>
    <sheet name="RKÖ" sheetId="7" r:id="rId7"/>
  </sheets>
  <definedNames/>
  <calcPr fullCalcOnLoad="1"/>
</workbook>
</file>

<file path=xl/sharedStrings.xml><?xml version="1.0" encoding="utf-8"?>
<sst xmlns="http://schemas.openxmlformats.org/spreadsheetml/2006/main" count="329" uniqueCount="217">
  <si>
    <t>adatok: eFt-ban</t>
  </si>
  <si>
    <t>Megnevezés</t>
  </si>
  <si>
    <t>Előirányzat</t>
  </si>
  <si>
    <t>Teljesítés</t>
  </si>
  <si>
    <t>Eredeti</t>
  </si>
  <si>
    <t>Módosított</t>
  </si>
  <si>
    <t>%-a</t>
  </si>
  <si>
    <t>I. Intézményi bevételek</t>
  </si>
  <si>
    <t>I. Intézményi kiadások</t>
  </si>
  <si>
    <t>- alaptevékenység bevételei</t>
  </si>
  <si>
    <t>- működési kiadások</t>
  </si>
  <si>
    <t>- felhalmozási kiadások</t>
  </si>
  <si>
    <t>- pénzeszk. átv. működésre</t>
  </si>
  <si>
    <t>- felújítás</t>
  </si>
  <si>
    <t>- pénzeszk. átv. felhalmozásra</t>
  </si>
  <si>
    <t>- pénzforg. nélk. bevételek</t>
  </si>
  <si>
    <t>- függő kiadások</t>
  </si>
  <si>
    <t>I. Összesen:</t>
  </si>
  <si>
    <t>II. Önkormányzati bevételek</t>
  </si>
  <si>
    <t>II. Önkormányzati kiadások</t>
  </si>
  <si>
    <t>- működési bevételek</t>
  </si>
  <si>
    <t>- támogatások, befiz., átad.</t>
  </si>
  <si>
    <t>- pénzforg. nélk. kiadások</t>
  </si>
  <si>
    <t>II. Összesen:</t>
  </si>
  <si>
    <t>- függő bevételek</t>
  </si>
  <si>
    <t>- függő kiadás</t>
  </si>
  <si>
    <t>2. számú melléklet</t>
  </si>
  <si>
    <t xml:space="preserve">     Alaptev. bev.</t>
  </si>
  <si>
    <t xml:space="preserve">   Bevételek össz.</t>
  </si>
  <si>
    <t>Ered.</t>
  </si>
  <si>
    <t>Mód.</t>
  </si>
  <si>
    <t>Telj.</t>
  </si>
  <si>
    <t>Függő</t>
  </si>
  <si>
    <t>Egyesített Óvodai Int.</t>
  </si>
  <si>
    <t>Összesen:</t>
  </si>
  <si>
    <t>előirányzat</t>
  </si>
  <si>
    <t>Az intézményi költségvetési kiadások</t>
  </si>
  <si>
    <t>Intézm.</t>
  </si>
  <si>
    <t>Szem. jutt.</t>
  </si>
  <si>
    <t>Szem. jutt. jár.</t>
  </si>
  <si>
    <t>Dologi kiad.</t>
  </si>
  <si>
    <t>Felhalm. kiad.</t>
  </si>
  <si>
    <t xml:space="preserve">Átf. </t>
  </si>
  <si>
    <t>Előir. összesen</t>
  </si>
  <si>
    <t>megnev.</t>
  </si>
  <si>
    <t>kiad.</t>
  </si>
  <si>
    <t>Óvoda</t>
  </si>
  <si>
    <t>3. számú melléklet</t>
  </si>
  <si>
    <t xml:space="preserve">Az intézményi költségvetési bevételek </t>
  </si>
  <si>
    <t>Intézmény</t>
  </si>
  <si>
    <t>Saját bevételek</t>
  </si>
  <si>
    <t>Önkormányzati finanszírozás</t>
  </si>
  <si>
    <t>Előirányzat összesen</t>
  </si>
  <si>
    <t>megnevezése</t>
  </si>
  <si>
    <t>- felhalmozási bevételek</t>
  </si>
  <si>
    <t xml:space="preserve">Az intézményi saját bevételek összetétele </t>
  </si>
  <si>
    <t>Pénzmar.</t>
  </si>
  <si>
    <t xml:space="preserve">4. sz. melléklet </t>
  </si>
  <si>
    <t xml:space="preserve"> - függő bevételek</t>
  </si>
  <si>
    <t>I-II. Önkorm. mindösszesen:</t>
  </si>
  <si>
    <t>I-II. Önkorm. mindösszesen.</t>
  </si>
  <si>
    <t>Műv. Központ és Könyvtár</t>
  </si>
  <si>
    <t>Műv. Közp. és Könyvtár</t>
  </si>
  <si>
    <t>- Le: intézményi támogatás</t>
  </si>
  <si>
    <t>ÖSSZESEN:</t>
  </si>
  <si>
    <t>Tiszavasvári Ált. Isk.</t>
  </si>
  <si>
    <t>Hankó L. Zeneiskola</t>
  </si>
  <si>
    <t xml:space="preserve">Mód. </t>
  </si>
  <si>
    <t>Er.</t>
  </si>
  <si>
    <t>Össz.:</t>
  </si>
  <si>
    <t>előir.</t>
  </si>
  <si>
    <t>Egyéb állami támogatás, hozzájárulás</t>
  </si>
  <si>
    <t>Támogatásértékű működési bevétel</t>
  </si>
  <si>
    <t>Települési és területi kisebbségi önk. kiadásai összesen</t>
  </si>
  <si>
    <t>Települési és területi kisebbségi önk. bevételei összesen</t>
  </si>
  <si>
    <t>Normatív állami hozzájárulás</t>
  </si>
  <si>
    <t>Pedagógiai Szakszolgálat</t>
  </si>
  <si>
    <t>Hankó László Zeneiskola</t>
  </si>
  <si>
    <t>Pedagógiai Szakszolg.</t>
  </si>
  <si>
    <t>Ped. Szaksz.</t>
  </si>
  <si>
    <t>Ált. Isk.</t>
  </si>
  <si>
    <t>Középisk.</t>
  </si>
  <si>
    <t>Műv. Közp.</t>
  </si>
  <si>
    <t>Zeneiskola</t>
  </si>
  <si>
    <t>Tv. Általános Iskola</t>
  </si>
  <si>
    <t xml:space="preserve">   Felhalmozási bev.</t>
  </si>
  <si>
    <t xml:space="preserve">  Pe. átv. műk.</t>
  </si>
  <si>
    <t xml:space="preserve">     Pe. átv. fejl.</t>
  </si>
  <si>
    <t>Támog. pe. átad.</t>
  </si>
  <si>
    <t>- hitel törlesztése</t>
  </si>
  <si>
    <t>- kölcsönök folyósítása</t>
  </si>
  <si>
    <t>Egyéb bevétel</t>
  </si>
  <si>
    <t>Tiszavasvári Középiskola</t>
  </si>
  <si>
    <t>Felújítások</t>
  </si>
  <si>
    <t>pénzeszköz átadás</t>
  </si>
  <si>
    <t>Általános tartalék</t>
  </si>
  <si>
    <t>Céltartalékok:</t>
  </si>
  <si>
    <t>- Egyéb tartalék</t>
  </si>
  <si>
    <t>- Normatíva visszafizetés miatti tartalék</t>
  </si>
  <si>
    <t>- Önkormányzati létesítmények felújítási kerete</t>
  </si>
  <si>
    <t xml:space="preserve">  Üdülő Viziközmű Társulati pénzmaradvány</t>
  </si>
  <si>
    <t>- Lakásfelújítási Alap</t>
  </si>
  <si>
    <t>Céltartalékok összesen:</t>
  </si>
  <si>
    <t>Pénzforgalom nélküli kiadások összesen:</t>
  </si>
  <si>
    <t xml:space="preserve">   6. számú melléklet</t>
  </si>
  <si>
    <t>7. számú melléklet</t>
  </si>
  <si>
    <t>Felhalmozási tartalék</t>
  </si>
  <si>
    <t>Rendelkezésre álló tartalékok alakulása a</t>
  </si>
  <si>
    <t>1. számú melléklet</t>
  </si>
  <si>
    <t>Szakfeladat megnevezése</t>
  </si>
  <si>
    <t>BEVÉTELEK</t>
  </si>
  <si>
    <t>KIADÁSOK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</si>
  <si>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</si>
  <si>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</si>
  <si>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</si>
  <si>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</si>
  <si>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- Civil Ház kialakítása</t>
  </si>
  <si>
    <t>- Polg. Hiv. akadálymentesítés</t>
  </si>
  <si>
    <t>Egyéb m.n.s. építés</t>
  </si>
  <si>
    <t>Közutak, hidak üzemeltetése, fenntartása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</si>
  <si>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</si>
  <si>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</si>
  <si>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</si>
  <si>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</si>
  <si>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</si>
  <si>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</si>
  <si>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</si>
  <si>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</si>
  <si>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</si>
  <si>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- Helyi adók és bírság</t>
  </si>
  <si>
    <t>- Gépjárműadó</t>
  </si>
  <si>
    <t>- Talajterhelési díj, helyszíni bírság</t>
  </si>
  <si>
    <t>Társ.-i tevékenységekkel összefüggő ter. ig.</t>
  </si>
  <si>
    <t>- Tűzoltóság támogatása</t>
  </si>
  <si>
    <t>- Polgárőrség támogatása</t>
  </si>
  <si>
    <t>- Tiszavasvári Múzeum támogatása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</si>
  <si>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</si>
  <si>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</si>
  <si>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</si>
  <si>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</si>
  <si>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- SZJA</t>
  </si>
  <si>
    <t>- Állami támogatás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</si>
  <si>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</si>
  <si>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</si>
  <si>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</si>
  <si>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</si>
  <si>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</si>
  <si>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</si>
  <si>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</si>
  <si>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</si>
  <si>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</si>
  <si>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</si>
  <si>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</si>
  <si>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</si>
  <si>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</si>
  <si>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</si>
  <si>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</si>
  <si>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</si>
  <si>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</si>
  <si>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</si>
  <si>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</si>
  <si>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</si>
  <si>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</si>
  <si>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</si>
  <si>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</si>
  <si>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</si>
  <si>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</si>
  <si>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</si>
  <si>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</si>
  <si>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>5. számú melléklet</t>
  </si>
  <si>
    <t>Eseti pénzbeni ellátás</t>
  </si>
  <si>
    <t xml:space="preserve">  Útjavítás</t>
  </si>
  <si>
    <t xml:space="preserve">  Optima értékpapír</t>
  </si>
  <si>
    <t>Városi Kincstár (közmunka)</t>
  </si>
  <si>
    <t>Városi Kincstár (saját)</t>
  </si>
  <si>
    <t>Városi Kincstár (közm.)</t>
  </si>
  <si>
    <t>Kincstár kö</t>
  </si>
  <si>
    <t>Kincstár sa</t>
  </si>
  <si>
    <t>Szociális étkeztetés</t>
  </si>
  <si>
    <t xml:space="preserve">Az Önkormányzat  2011. éves költségvetésének I. félévi teljesítése </t>
  </si>
  <si>
    <t>2011. I. félév</t>
  </si>
  <si>
    <t>2011. I. félévi teljesítése</t>
  </si>
  <si>
    <t>Az önkormányzat szakfeladatainak bevételei és kiadásai 2011. I. félévben</t>
  </si>
  <si>
    <t xml:space="preserve">2011. év I. félévében </t>
  </si>
  <si>
    <t>Tiszavasvári Város Ruszin Kisebbségi Önkormányzata</t>
  </si>
  <si>
    <t>Út, autópálya építés-Kerékpárút</t>
  </si>
  <si>
    <t>Magánlakások felújítási kerete</t>
  </si>
  <si>
    <t xml:space="preserve"> Gimnázium energetikai felújítása</t>
  </si>
  <si>
    <t>Kisebbségi önlormányzati képviselő választás</t>
  </si>
  <si>
    <t>- Lakásértékesítés bevétele, egyéb</t>
  </si>
  <si>
    <t>- Lak. nem lak. bérleti díja, nem lak.ért.bev</t>
  </si>
  <si>
    <t xml:space="preserve"> Óvodai kazán felújítás, orvosi ügyelet kial.</t>
  </si>
  <si>
    <t>Sajátos működési bevételek</t>
  </si>
  <si>
    <t>Helyi adók, pótlék</t>
  </si>
  <si>
    <t>Szja-helyben mar., jöv.kül.mérs.</t>
  </si>
  <si>
    <t>Gépjárműadó</t>
  </si>
  <si>
    <t>- felhalm.és tőkejellegű bev.</t>
  </si>
  <si>
    <t>Tám.-ok, pénzeszk.-átvételek</t>
  </si>
  <si>
    <t>Normatív és egyéb áll.tám.</t>
  </si>
  <si>
    <t xml:space="preserve">Fejlesztési célra átvett </t>
  </si>
  <si>
    <t>Pénzforgalom nélküli bevét.</t>
  </si>
  <si>
    <t>Működési hitel</t>
  </si>
  <si>
    <t>Felhalm.és hosszúlej.hitel</t>
  </si>
  <si>
    <t>Munkabérhitel</t>
  </si>
  <si>
    <t>Műk.célra átvett pénzeszközök</t>
  </si>
  <si>
    <t>Kölcsön visszatérülés</t>
  </si>
  <si>
    <t>- munkabérhitel törlesztés</t>
  </si>
  <si>
    <t>Irodaszer, nyomtatvány</t>
  </si>
  <si>
    <t>Készletbeszerzés</t>
  </si>
  <si>
    <t>Szolgáltatások</t>
  </si>
  <si>
    <t>Vásárolt term.,szolg. ÁFA</t>
  </si>
  <si>
    <t>Reprezentáció</t>
  </si>
  <si>
    <t>Egyéb különféle dologi kiadások</t>
  </si>
  <si>
    <t>Egyéb üzemeltetési fenntart.szolg.</t>
  </si>
  <si>
    <t>Intézményi bérl.díjak, bírság)</t>
  </si>
  <si>
    <t>2011. I. féléves teljesítése</t>
  </si>
  <si>
    <t>2011. évi költségvetésének I. félévi teljesítése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</si>
</sst>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</numFmts>
  <fonts count="3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i/>
      <sz val="16"/>
      <name val="Times New Roman CE"/>
      <family val="0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u val="single"/>
      <sz val="10"/>
      <name val="Times New Roman CE"/>
      <family val="1"/>
    </font>
    <font>
      <b/>
      <i/>
      <sz val="14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8"/>
      <name val="MS Sans Serif"/>
      <family val="0"/>
    </font>
    <font>
      <b/>
      <i/>
      <sz val="8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Times New Roman CE"/>
      <family val="1"/>
    </font>
    <font>
      <sz val="12"/>
      <name val="Times New Roman CE"/>
      <family val="1"/>
    </font>
    <font>
      <sz val="10"/>
      <name val="Arial"/>
      <family val="0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Times New Roman"/>
      <family val="1"/>
    </font>
    <font>
      <b/>
      <i/>
      <sz val="9"/>
      <name val="Times New Roman CE"/>
      <family val="1"/>
    </font>
    <font>
      <b/>
      <i/>
      <sz val="13"/>
      <name val="Times New Roman CE"/>
      <family val="1"/>
    </font>
    <font>
      <sz val="9"/>
      <color indexed="10"/>
      <name val="Times New Roman CE"/>
      <family val="1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i/>
      <sz val="9"/>
      <color indexed="48"/>
      <name val="Times New Roman CE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9" fillId="0" borderId="0" xfId="0" applyFont="1" applyAlignment="1">
      <alignment horizontal="centerContinuous"/>
    </xf>
    <xf numFmtId="165" fontId="4" fillId="0" borderId="1" xfId="15" applyNumberFormat="1" applyFont="1" applyBorder="1" applyAlignment="1">
      <alignment/>
    </xf>
    <xf numFmtId="165" fontId="6" fillId="0" borderId="1" xfId="15" applyNumberFormat="1" applyFont="1" applyBorder="1" applyAlignment="1">
      <alignment/>
    </xf>
    <xf numFmtId="0" fontId="0" fillId="0" borderId="0" xfId="0" applyAlignment="1">
      <alignment horizontal="centerContinuous"/>
    </xf>
    <xf numFmtId="0" fontId="8" fillId="0" borderId="6" xfId="0" applyFont="1" applyBorder="1" applyAlignment="1">
      <alignment/>
    </xf>
    <xf numFmtId="165" fontId="8" fillId="0" borderId="2" xfId="15" applyNumberFormat="1" applyFont="1" applyBorder="1" applyAlignment="1">
      <alignment/>
    </xf>
    <xf numFmtId="165" fontId="4" fillId="0" borderId="6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8" fillId="0" borderId="6" xfId="15" applyNumberFormat="1" applyFont="1" applyBorder="1" applyAlignment="1">
      <alignment/>
    </xf>
    <xf numFmtId="0" fontId="8" fillId="0" borderId="2" xfId="0" applyFont="1" applyBorder="1" applyAlignment="1">
      <alignment/>
    </xf>
    <xf numFmtId="165" fontId="4" fillId="0" borderId="0" xfId="15" applyNumberFormat="1" applyFont="1" applyAlignment="1">
      <alignment/>
    </xf>
    <xf numFmtId="165" fontId="0" fillId="0" borderId="0" xfId="15" applyNumberFormat="1" applyAlignment="1">
      <alignment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10" fontId="6" fillId="0" borderId="7" xfId="0" applyNumberFormat="1" applyFont="1" applyBorder="1" applyAlignment="1">
      <alignment/>
    </xf>
    <xf numFmtId="0" fontId="4" fillId="0" borderId="6" xfId="0" applyFont="1" applyBorder="1" applyAlignment="1" quotePrefix="1">
      <alignment/>
    </xf>
    <xf numFmtId="165" fontId="9" fillId="0" borderId="0" xfId="15" applyNumberFormat="1" applyFont="1" applyAlignment="1">
      <alignment horizontal="centerContinuous"/>
    </xf>
    <xf numFmtId="10" fontId="0" fillId="0" borderId="0" xfId="0" applyNumberFormat="1" applyAlignment="1">
      <alignment/>
    </xf>
    <xf numFmtId="10" fontId="9" fillId="0" borderId="0" xfId="0" applyNumberFormat="1" applyFont="1" applyAlignment="1">
      <alignment horizontal="centerContinuous"/>
    </xf>
    <xf numFmtId="10" fontId="4" fillId="0" borderId="0" xfId="0" applyNumberFormat="1" applyFont="1" applyAlignment="1">
      <alignment/>
    </xf>
    <xf numFmtId="10" fontId="7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centerContinuous"/>
    </xf>
    <xf numFmtId="10" fontId="6" fillId="0" borderId="4" xfId="0" applyNumberFormat="1" applyFont="1" applyBorder="1" applyAlignment="1">
      <alignment/>
    </xf>
    <xf numFmtId="10" fontId="6" fillId="0" borderId="4" xfId="15" applyNumberFormat="1" applyFont="1" applyBorder="1" applyAlignment="1">
      <alignment/>
    </xf>
    <xf numFmtId="1" fontId="6" fillId="0" borderId="3" xfId="15" applyNumberFormat="1" applyFont="1" applyBorder="1" applyAlignment="1">
      <alignment/>
    </xf>
    <xf numFmtId="1" fontId="4" fillId="0" borderId="0" xfId="15" applyNumberFormat="1" applyFont="1" applyAlignment="1">
      <alignment/>
    </xf>
    <xf numFmtId="1" fontId="9" fillId="0" borderId="0" xfId="15" applyNumberFormat="1" applyFont="1" applyAlignment="1">
      <alignment horizontal="centerContinuous"/>
    </xf>
    <xf numFmtId="1" fontId="0" fillId="0" borderId="0" xfId="15" applyNumberFormat="1" applyAlignment="1">
      <alignment/>
    </xf>
    <xf numFmtId="10" fontId="6" fillId="0" borderId="7" xfId="15" applyNumberFormat="1" applyFont="1" applyBorder="1" applyAlignment="1">
      <alignment/>
    </xf>
    <xf numFmtId="165" fontId="4" fillId="0" borderId="6" xfId="15" applyNumberFormat="1" applyFont="1" applyBorder="1" applyAlignment="1" quotePrefix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centerContinuous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0" fillId="0" borderId="8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1" fillId="0" borderId="9" xfId="0" applyFont="1" applyBorder="1" applyAlignment="1">
      <alignment horizontal="centerContinuous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16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right"/>
    </xf>
    <xf numFmtId="0" fontId="1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9" xfId="0" applyFont="1" applyBorder="1" applyAlignment="1">
      <alignment horizontal="centerContinuous"/>
    </xf>
    <xf numFmtId="0" fontId="15" fillId="0" borderId="9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8" fillId="0" borderId="6" xfId="0" applyFont="1" applyBorder="1" applyAlignment="1">
      <alignment/>
    </xf>
    <xf numFmtId="10" fontId="18" fillId="0" borderId="7" xfId="0" applyNumberFormat="1" applyFont="1" applyBorder="1" applyAlignment="1">
      <alignment/>
    </xf>
    <xf numFmtId="0" fontId="7" fillId="0" borderId="0" xfId="0" applyFont="1" applyAlignment="1">
      <alignment horizontal="right"/>
    </xf>
    <xf numFmtId="165" fontId="7" fillId="0" borderId="0" xfId="15" applyNumberFormat="1" applyFont="1" applyAlignment="1">
      <alignment horizontal="right"/>
    </xf>
    <xf numFmtId="0" fontId="11" fillId="0" borderId="9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5" fontId="7" fillId="0" borderId="0" xfId="15" applyNumberFormat="1" applyFont="1" applyAlignment="1">
      <alignment horizontal="centerContinuous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2" fillId="0" borderId="0" xfId="0" applyFont="1" applyAlignment="1">
      <alignment/>
    </xf>
    <xf numFmtId="0" fontId="6" fillId="0" borderId="18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24" xfId="0" applyFont="1" applyBorder="1" applyAlignment="1">
      <alignment vertical="center"/>
    </xf>
    <xf numFmtId="165" fontId="6" fillId="0" borderId="5" xfId="15" applyNumberFormat="1" applyFont="1" applyBorder="1" applyAlignment="1">
      <alignment vertical="center"/>
    </xf>
    <xf numFmtId="165" fontId="6" fillId="0" borderId="9" xfId="15" applyNumberFormat="1" applyFont="1" applyBorder="1" applyAlignment="1">
      <alignment vertical="center"/>
    </xf>
    <xf numFmtId="10" fontId="6" fillId="0" borderId="14" xfId="15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2" xfId="0" applyFont="1" applyBorder="1" applyAlignment="1">
      <alignment vertical="center"/>
    </xf>
    <xf numFmtId="1" fontId="6" fillId="0" borderId="3" xfId="15" applyNumberFormat="1" applyFont="1" applyBorder="1" applyAlignment="1">
      <alignment horizontal="centerContinuous" vertical="center"/>
    </xf>
    <xf numFmtId="1" fontId="1" fillId="0" borderId="3" xfId="15" applyNumberFormat="1" applyFont="1" applyBorder="1" applyAlignment="1">
      <alignment horizontal="centerContinuous" vertical="center"/>
    </xf>
    <xf numFmtId="10" fontId="6" fillId="0" borderId="4" xfId="0" applyNumberFormat="1" applyFont="1" applyBorder="1" applyAlignment="1">
      <alignment horizontal="center" vertical="center"/>
    </xf>
    <xf numFmtId="165" fontId="6" fillId="0" borderId="3" xfId="15" applyNumberFormat="1" applyFont="1" applyBorder="1" applyAlignment="1">
      <alignment horizontal="centerContinuous" vertical="center"/>
    </xf>
    <xf numFmtId="165" fontId="1" fillId="0" borderId="3" xfId="15" applyNumberFormat="1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1" fontId="6" fillId="0" borderId="9" xfId="15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65" fontId="6" fillId="0" borderId="9" xfId="15" applyNumberFormat="1" applyFont="1" applyBorder="1" applyAlignment="1">
      <alignment horizontal="center" vertical="center"/>
    </xf>
    <xf numFmtId="0" fontId="18" fillId="0" borderId="18" xfId="0" applyFont="1" applyBorder="1" applyAlignment="1">
      <alignment/>
    </xf>
    <xf numFmtId="3" fontId="18" fillId="0" borderId="1" xfId="15" applyNumberFormat="1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7" xfId="0" applyFont="1" applyBorder="1" applyAlignment="1" quotePrefix="1">
      <alignment/>
    </xf>
    <xf numFmtId="0" fontId="20" fillId="0" borderId="8" xfId="0" applyFont="1" applyBorder="1" applyAlignment="1">
      <alignment/>
    </xf>
    <xf numFmtId="10" fontId="18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10" fontId="15" fillId="0" borderId="27" xfId="0" applyNumberFormat="1" applyFont="1" applyBorder="1" applyAlignment="1">
      <alignment/>
    </xf>
    <xf numFmtId="3" fontId="4" fillId="0" borderId="1" xfId="15" applyNumberFormat="1" applyFont="1" applyBorder="1" applyAlignment="1">
      <alignment/>
    </xf>
    <xf numFmtId="3" fontId="4" fillId="0" borderId="6" xfId="15" applyNumberFormat="1" applyFont="1" applyBorder="1" applyAlignment="1">
      <alignment/>
    </xf>
    <xf numFmtId="0" fontId="15" fillId="0" borderId="28" xfId="0" applyFont="1" applyBorder="1" applyAlignment="1">
      <alignment wrapText="1"/>
    </xf>
    <xf numFmtId="3" fontId="15" fillId="0" borderId="29" xfId="15" applyNumberFormat="1" applyFont="1" applyBorder="1" applyAlignment="1">
      <alignment/>
    </xf>
    <xf numFmtId="3" fontId="18" fillId="0" borderId="15" xfId="15" applyNumberFormat="1" applyFont="1" applyBorder="1" applyAlignment="1">
      <alignment/>
    </xf>
    <xf numFmtId="10" fontId="18" fillId="0" borderId="16" xfId="0" applyNumberFormat="1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5" xfId="0" applyFont="1" applyBorder="1" applyAlignment="1">
      <alignment horizontal="centerContinuous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8" fillId="0" borderId="30" xfId="0" applyFont="1" applyBorder="1" applyAlignment="1">
      <alignment/>
    </xf>
    <xf numFmtId="3" fontId="18" fillId="0" borderId="31" xfId="15" applyNumberFormat="1" applyFont="1" applyBorder="1" applyAlignment="1">
      <alignment/>
    </xf>
    <xf numFmtId="3" fontId="18" fillId="0" borderId="31" xfId="0" applyNumberFormat="1" applyFont="1" applyBorder="1" applyAlignment="1">
      <alignment/>
    </xf>
    <xf numFmtId="0" fontId="15" fillId="0" borderId="2" xfId="0" applyFont="1" applyBorder="1" applyAlignment="1">
      <alignment wrapText="1"/>
    </xf>
    <xf numFmtId="3" fontId="15" fillId="0" borderId="3" xfId="15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10" fontId="18" fillId="0" borderId="32" xfId="0" applyNumberFormat="1" applyFont="1" applyBorder="1" applyAlignment="1">
      <alignment/>
    </xf>
    <xf numFmtId="0" fontId="18" fillId="0" borderId="30" xfId="0" applyFont="1" applyBorder="1" applyAlignment="1">
      <alignment wrapText="1"/>
    </xf>
    <xf numFmtId="3" fontId="22" fillId="0" borderId="2" xfId="0" applyNumberFormat="1" applyFont="1" applyBorder="1" applyAlignment="1">
      <alignment/>
    </xf>
    <xf numFmtId="3" fontId="22" fillId="0" borderId="3" xfId="0" applyNumberFormat="1" applyFont="1" applyBorder="1" applyAlignment="1">
      <alignment/>
    </xf>
    <xf numFmtId="3" fontId="6" fillId="0" borderId="28" xfId="15" applyNumberFormat="1" applyFont="1" applyBorder="1" applyAlignment="1">
      <alignment vertical="center"/>
    </xf>
    <xf numFmtId="3" fontId="6" fillId="0" borderId="29" xfId="15" applyNumberFormat="1" applyFont="1" applyBorder="1" applyAlignment="1">
      <alignment vertical="center"/>
    </xf>
    <xf numFmtId="3" fontId="6" fillId="0" borderId="27" xfId="15" applyNumberFormat="1" applyFont="1" applyBorder="1" applyAlignment="1">
      <alignment vertical="center"/>
    </xf>
    <xf numFmtId="3" fontId="10" fillId="0" borderId="30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0" fillId="0" borderId="2" xfId="0" applyNumberFormat="1" applyFont="1" applyBorder="1" applyAlignment="1">
      <alignment/>
    </xf>
    <xf numFmtId="3" fontId="10" fillId="0" borderId="3" xfId="0" applyNumberFormat="1" applyFont="1" applyBorder="1" applyAlignment="1">
      <alignment/>
    </xf>
    <xf numFmtId="3" fontId="10" fillId="0" borderId="6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0" fontId="6" fillId="0" borderId="24" xfId="0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29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11" fillId="0" borderId="33" xfId="0" applyFont="1" applyBorder="1" applyAlignment="1">
      <alignment horizontal="centerContinuous" vertical="center"/>
    </xf>
    <xf numFmtId="3" fontId="10" fillId="0" borderId="3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16" xfId="0" applyFont="1" applyBorder="1" applyAlignment="1">
      <alignment horizontal="center"/>
    </xf>
    <xf numFmtId="168" fontId="6" fillId="0" borderId="7" xfId="0" applyNumberFormat="1" applyFont="1" applyBorder="1" applyAlignment="1">
      <alignment/>
    </xf>
    <xf numFmtId="3" fontId="15" fillId="0" borderId="26" xfId="15" applyNumberFormat="1" applyFont="1" applyBorder="1" applyAlignment="1">
      <alignment/>
    </xf>
    <xf numFmtId="10" fontId="15" fillId="0" borderId="35" xfId="0" applyNumberFormat="1" applyFont="1" applyBorder="1" applyAlignment="1">
      <alignment/>
    </xf>
    <xf numFmtId="0" fontId="15" fillId="0" borderId="36" xfId="0" applyFont="1" applyBorder="1" applyAlignment="1">
      <alignment vertical="center" wrapText="1"/>
    </xf>
    <xf numFmtId="3" fontId="18" fillId="0" borderId="9" xfId="15" applyNumberFormat="1" applyFont="1" applyBorder="1" applyAlignment="1">
      <alignment/>
    </xf>
    <xf numFmtId="3" fontId="18" fillId="0" borderId="9" xfId="0" applyNumberFormat="1" applyFont="1" applyBorder="1" applyAlignment="1">
      <alignment/>
    </xf>
    <xf numFmtId="10" fontId="18" fillId="0" borderId="14" xfId="0" applyNumberFormat="1" applyFont="1" applyBorder="1" applyAlignment="1">
      <alignment/>
    </xf>
    <xf numFmtId="0" fontId="18" fillId="0" borderId="5" xfId="0" applyFont="1" applyBorder="1" applyAlignment="1">
      <alignment/>
    </xf>
    <xf numFmtId="0" fontId="11" fillId="0" borderId="37" xfId="0" applyFont="1" applyBorder="1" applyAlignment="1">
      <alignment horizontal="center" vertical="center"/>
    </xf>
    <xf numFmtId="3" fontId="11" fillId="0" borderId="38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3" fontId="18" fillId="0" borderId="31" xfId="15" applyNumberFormat="1" applyFont="1" applyBorder="1" applyAlignment="1">
      <alignment/>
    </xf>
    <xf numFmtId="0" fontId="18" fillId="0" borderId="0" xfId="0" applyFont="1" applyAlignment="1">
      <alignment/>
    </xf>
    <xf numFmtId="165" fontId="7" fillId="0" borderId="0" xfId="15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18" fillId="0" borderId="41" xfId="0" applyFont="1" applyBorder="1" applyAlignment="1">
      <alignment vertical="center"/>
    </xf>
    <xf numFmtId="165" fontId="15" fillId="0" borderId="19" xfId="15" applyNumberFormat="1" applyFont="1" applyBorder="1" applyAlignment="1">
      <alignment/>
    </xf>
    <xf numFmtId="165" fontId="15" fillId="0" borderId="42" xfId="15" applyNumberFormat="1" applyFont="1" applyBorder="1" applyAlignment="1">
      <alignment/>
    </xf>
    <xf numFmtId="165" fontId="15" fillId="0" borderId="43" xfId="15" applyNumberFormat="1" applyFont="1" applyBorder="1" applyAlignment="1">
      <alignment/>
    </xf>
    <xf numFmtId="165" fontId="15" fillId="0" borderId="17" xfId="15" applyNumberFormat="1" applyFont="1" applyBorder="1" applyAlignment="1">
      <alignment/>
    </xf>
    <xf numFmtId="165" fontId="18" fillId="0" borderId="44" xfId="15" applyNumberFormat="1" applyFont="1" applyBorder="1" applyAlignment="1" quotePrefix="1">
      <alignment/>
    </xf>
    <xf numFmtId="165" fontId="18" fillId="0" borderId="45" xfId="15" applyNumberFormat="1" applyFont="1" applyBorder="1" applyAlignment="1" quotePrefix="1">
      <alignment/>
    </xf>
    <xf numFmtId="0" fontId="4" fillId="0" borderId="17" xfId="0" applyFont="1" applyBorder="1" applyAlignment="1" quotePrefix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165" fontId="4" fillId="0" borderId="0" xfId="15" applyNumberFormat="1" applyFont="1" applyBorder="1" applyAlignment="1">
      <alignment/>
    </xf>
    <xf numFmtId="165" fontId="15" fillId="0" borderId="44" xfId="15" applyNumberFormat="1" applyFont="1" applyBorder="1" applyAlignment="1">
      <alignment/>
    </xf>
    <xf numFmtId="165" fontId="15" fillId="0" borderId="45" xfId="15" applyNumberFormat="1" applyFont="1" applyBorder="1" applyAlignment="1">
      <alignment/>
    </xf>
    <xf numFmtId="165" fontId="15" fillId="0" borderId="46" xfId="15" applyNumberFormat="1" applyFont="1" applyBorder="1" applyAlignment="1">
      <alignment/>
    </xf>
    <xf numFmtId="165" fontId="15" fillId="0" borderId="47" xfId="15" applyNumberFormat="1" applyFont="1" applyBorder="1" applyAlignment="1">
      <alignment/>
    </xf>
    <xf numFmtId="165" fontId="15" fillId="0" borderId="48" xfId="15" applyNumberFormat="1" applyFont="1" applyBorder="1" applyAlignment="1">
      <alignment/>
    </xf>
    <xf numFmtId="165" fontId="15" fillId="0" borderId="24" xfId="15" applyNumberFormat="1" applyFont="1" applyBorder="1" applyAlignment="1">
      <alignment horizontal="center" vertical="center"/>
    </xf>
    <xf numFmtId="165" fontId="18" fillId="0" borderId="44" xfId="15" applyNumberFormat="1" applyFont="1" applyBorder="1" applyAlignment="1">
      <alignment/>
    </xf>
    <xf numFmtId="165" fontId="4" fillId="0" borderId="44" xfId="15" applyNumberFormat="1" applyFont="1" applyBorder="1" applyAlignment="1">
      <alignment/>
    </xf>
    <xf numFmtId="0" fontId="0" fillId="0" borderId="8" xfId="0" applyBorder="1" applyAlignment="1">
      <alignment/>
    </xf>
    <xf numFmtId="165" fontId="4" fillId="0" borderId="8" xfId="15" applyNumberFormat="1" applyFont="1" applyBorder="1" applyAlignment="1">
      <alignment/>
    </xf>
    <xf numFmtId="0" fontId="1" fillId="0" borderId="49" xfId="0" applyFont="1" applyBorder="1" applyAlignment="1">
      <alignment horizontal="center" vertical="center"/>
    </xf>
    <xf numFmtId="165" fontId="15" fillId="0" borderId="50" xfId="15" applyNumberFormat="1" applyFont="1" applyBorder="1" applyAlignment="1">
      <alignment/>
    </xf>
    <xf numFmtId="165" fontId="26" fillId="0" borderId="51" xfId="0" applyNumberFormat="1" applyFont="1" applyBorder="1" applyAlignment="1">
      <alignment/>
    </xf>
    <xf numFmtId="165" fontId="26" fillId="0" borderId="8" xfId="15" applyNumberFormat="1" applyFont="1" applyBorder="1" applyAlignment="1">
      <alignment/>
    </xf>
    <xf numFmtId="10" fontId="15" fillId="0" borderId="52" xfId="0" applyNumberFormat="1" applyFont="1" applyBorder="1" applyAlignment="1">
      <alignment/>
    </xf>
    <xf numFmtId="10" fontId="18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49" fontId="9" fillId="0" borderId="0" xfId="0" applyNumberFormat="1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15" fillId="0" borderId="39" xfId="0" applyFont="1" applyBorder="1" applyAlignment="1">
      <alignment/>
    </xf>
    <xf numFmtId="0" fontId="15" fillId="0" borderId="40" xfId="0" applyFont="1" applyBorder="1" applyAlignment="1">
      <alignment horizontal="center"/>
    </xf>
    <xf numFmtId="0" fontId="21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0" fillId="0" borderId="54" xfId="0" applyFont="1" applyBorder="1" applyAlignment="1">
      <alignment/>
    </xf>
    <xf numFmtId="0" fontId="21" fillId="0" borderId="5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20" xfId="0" applyFont="1" applyBorder="1" applyAlignment="1">
      <alignment/>
    </xf>
    <xf numFmtId="3" fontId="21" fillId="0" borderId="4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0" fontId="20" fillId="0" borderId="17" xfId="0" applyFont="1" applyBorder="1" applyAlignment="1">
      <alignment/>
    </xf>
    <xf numFmtId="3" fontId="20" fillId="0" borderId="6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0" fontId="20" fillId="0" borderId="17" xfId="0" applyFont="1" applyBorder="1" applyAlignment="1">
      <alignment/>
    </xf>
    <xf numFmtId="0" fontId="21" fillId="0" borderId="17" xfId="0" applyFont="1" applyBorder="1" applyAlignment="1">
      <alignment/>
    </xf>
    <xf numFmtId="3" fontId="21" fillId="0" borderId="6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49" fontId="30" fillId="0" borderId="17" xfId="0" applyNumberFormat="1" applyFont="1" applyBorder="1" applyAlignment="1">
      <alignment/>
    </xf>
    <xf numFmtId="3" fontId="30" fillId="0" borderId="6" xfId="0" applyNumberFormat="1" applyFont="1" applyBorder="1" applyAlignment="1">
      <alignment/>
    </xf>
    <xf numFmtId="3" fontId="30" fillId="0" borderId="1" xfId="0" applyNumberFormat="1" applyFont="1" applyBorder="1" applyAlignment="1">
      <alignment/>
    </xf>
    <xf numFmtId="3" fontId="29" fillId="0" borderId="6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0" fillId="0" borderId="6" xfId="0" applyNumberFormat="1" applyFont="1" applyBorder="1" applyAlignment="1">
      <alignment/>
    </xf>
    <xf numFmtId="49" fontId="20" fillId="0" borderId="17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0" fontId="20" fillId="0" borderId="56" xfId="0" applyFont="1" applyBorder="1" applyAlignment="1">
      <alignment/>
    </xf>
    <xf numFmtId="3" fontId="20" fillId="0" borderId="18" xfId="0" applyNumberFormat="1" applyFont="1" applyBorder="1" applyAlignment="1">
      <alignment/>
    </xf>
    <xf numFmtId="3" fontId="20" fillId="0" borderId="15" xfId="0" applyNumberFormat="1" applyFont="1" applyBorder="1" applyAlignment="1">
      <alignment/>
    </xf>
    <xf numFmtId="3" fontId="20" fillId="0" borderId="15" xfId="0" applyNumberFormat="1" applyFont="1" applyFill="1" applyBorder="1" applyAlignment="1">
      <alignment/>
    </xf>
    <xf numFmtId="0" fontId="20" fillId="0" borderId="53" xfId="0" applyFont="1" applyBorder="1" applyAlignment="1">
      <alignment/>
    </xf>
    <xf numFmtId="3" fontId="21" fillId="0" borderId="2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9" xfId="0" applyNumberFormat="1" applyFont="1" applyBorder="1" applyAlignment="1">
      <alignment/>
    </xf>
    <xf numFmtId="0" fontId="30" fillId="0" borderId="0" xfId="0" applyFont="1" applyBorder="1" applyAlignment="1" quotePrefix="1">
      <alignment/>
    </xf>
    <xf numFmtId="3" fontId="20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49" fontId="20" fillId="0" borderId="17" xfId="0" applyNumberFormat="1" applyFont="1" applyBorder="1" applyAlignment="1">
      <alignment/>
    </xf>
    <xf numFmtId="10" fontId="21" fillId="0" borderId="1" xfId="22" applyNumberFormat="1" applyFont="1" applyBorder="1" applyAlignment="1">
      <alignment/>
    </xf>
    <xf numFmtId="3" fontId="20" fillId="0" borderId="3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/>
    </xf>
    <xf numFmtId="3" fontId="22" fillId="0" borderId="30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0" fontId="6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1" fillId="0" borderId="27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3" fontId="22" fillId="0" borderId="57" xfId="0" applyNumberFormat="1" applyFont="1" applyBorder="1" applyAlignment="1">
      <alignment/>
    </xf>
    <xf numFmtId="3" fontId="22" fillId="0" borderId="52" xfId="0" applyNumberFormat="1" applyFont="1" applyBorder="1" applyAlignment="1">
      <alignment/>
    </xf>
    <xf numFmtId="3" fontId="22" fillId="0" borderId="25" xfId="0" applyNumberFormat="1" applyFont="1" applyBorder="1" applyAlignment="1">
      <alignment/>
    </xf>
    <xf numFmtId="3" fontId="22" fillId="0" borderId="1" xfId="0" applyNumberFormat="1" applyFont="1" applyBorder="1" applyAlignment="1">
      <alignment/>
    </xf>
    <xf numFmtId="3" fontId="22" fillId="0" borderId="7" xfId="0" applyNumberFormat="1" applyFont="1" applyBorder="1" applyAlignment="1">
      <alignment/>
    </xf>
    <xf numFmtId="168" fontId="6" fillId="0" borderId="52" xfId="0" applyNumberFormat="1" applyFont="1" applyBorder="1" applyAlignment="1">
      <alignment/>
    </xf>
    <xf numFmtId="0" fontId="10" fillId="0" borderId="58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55" xfId="0" applyNumberFormat="1" applyFont="1" applyBorder="1" applyAlignment="1">
      <alignment/>
    </xf>
    <xf numFmtId="3" fontId="10" fillId="0" borderId="59" xfId="0" applyNumberFormat="1" applyFont="1" applyBorder="1" applyAlignment="1">
      <alignment/>
    </xf>
    <xf numFmtId="168" fontId="6" fillId="0" borderId="16" xfId="0" applyNumberFormat="1" applyFont="1" applyBorder="1" applyAlignment="1">
      <alignment/>
    </xf>
    <xf numFmtId="0" fontId="11" fillId="0" borderId="49" xfId="0" applyFont="1" applyBorder="1" applyAlignment="1">
      <alignment/>
    </xf>
    <xf numFmtId="3" fontId="11" fillId="0" borderId="29" xfId="0" applyNumberFormat="1" applyFont="1" applyBorder="1" applyAlignment="1">
      <alignment/>
    </xf>
    <xf numFmtId="168" fontId="6" fillId="0" borderId="27" xfId="0" applyNumberFormat="1" applyFont="1" applyBorder="1" applyAlignment="1">
      <alignment/>
    </xf>
    <xf numFmtId="10" fontId="21" fillId="0" borderId="7" xfId="22" applyNumberFormat="1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10" fontId="21" fillId="0" borderId="4" xfId="22" applyNumberFormat="1" applyFont="1" applyBorder="1" applyAlignment="1">
      <alignment horizontal="center"/>
    </xf>
    <xf numFmtId="0" fontId="21" fillId="0" borderId="51" xfId="0" applyFont="1" applyBorder="1" applyAlignment="1">
      <alignment/>
    </xf>
    <xf numFmtId="3" fontId="21" fillId="0" borderId="19" xfId="0" applyNumberFormat="1" applyFont="1" applyBorder="1" applyAlignment="1">
      <alignment/>
    </xf>
    <xf numFmtId="3" fontId="20" fillId="0" borderId="17" xfId="0" applyNumberFormat="1" applyFont="1" applyBorder="1" applyAlignment="1">
      <alignment/>
    </xf>
    <xf numFmtId="3" fontId="21" fillId="0" borderId="47" xfId="0" applyNumberFormat="1" applyFont="1" applyBorder="1" applyAlignment="1">
      <alignment/>
    </xf>
    <xf numFmtId="10" fontId="21" fillId="0" borderId="15" xfId="22" applyNumberFormat="1" applyFont="1" applyBorder="1" applyAlignment="1">
      <alignment/>
    </xf>
    <xf numFmtId="10" fontId="21" fillId="0" borderId="4" xfId="22" applyNumberFormat="1" applyFont="1" applyBorder="1" applyAlignment="1">
      <alignment/>
    </xf>
    <xf numFmtId="10" fontId="21" fillId="0" borderId="7" xfId="22" applyNumberFormat="1" applyFont="1" applyBorder="1" applyAlignment="1">
      <alignment/>
    </xf>
    <xf numFmtId="10" fontId="21" fillId="0" borderId="14" xfId="22" applyNumberFormat="1" applyFont="1" applyBorder="1" applyAlignment="1">
      <alignment/>
    </xf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0" fontId="21" fillId="0" borderId="14" xfId="22" applyNumberFormat="1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0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0" fontId="20" fillId="0" borderId="46" xfId="0" applyFont="1" applyBorder="1" applyAlignment="1">
      <alignment/>
    </xf>
    <xf numFmtId="3" fontId="30" fillId="0" borderId="5" xfId="0" applyNumberFormat="1" applyFont="1" applyBorder="1" applyAlignment="1">
      <alignment/>
    </xf>
    <xf numFmtId="3" fontId="30" fillId="0" borderId="9" xfId="0" applyNumberFormat="1" applyFont="1" applyBorder="1" applyAlignment="1">
      <alignment/>
    </xf>
    <xf numFmtId="10" fontId="21" fillId="0" borderId="26" xfId="22" applyNumberFormat="1" applyFont="1" applyBorder="1" applyAlignment="1">
      <alignment horizontal="center"/>
    </xf>
    <xf numFmtId="3" fontId="27" fillId="0" borderId="10" xfId="0" applyNumberFormat="1" applyFont="1" applyBorder="1" applyAlignment="1">
      <alignment/>
    </xf>
    <xf numFmtId="0" fontId="21" fillId="0" borderId="60" xfId="0" applyFont="1" applyBorder="1" applyAlignment="1">
      <alignment horizontal="center"/>
    </xf>
    <xf numFmtId="3" fontId="21" fillId="0" borderId="30" xfId="0" applyNumberFormat="1" applyFont="1" applyBorder="1" applyAlignment="1">
      <alignment/>
    </xf>
    <xf numFmtId="10" fontId="21" fillId="0" borderId="31" xfId="22" applyNumberFormat="1" applyFont="1" applyBorder="1" applyAlignment="1">
      <alignment/>
    </xf>
    <xf numFmtId="3" fontId="30" fillId="0" borderId="30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3" fontId="21" fillId="0" borderId="5" xfId="0" applyNumberFormat="1" applyFont="1" applyBorder="1" applyAlignment="1">
      <alignment/>
    </xf>
    <xf numFmtId="10" fontId="21" fillId="0" borderId="16" xfId="22" applyNumberFormat="1" applyFont="1" applyBorder="1" applyAlignment="1">
      <alignment/>
    </xf>
    <xf numFmtId="3" fontId="20" fillId="0" borderId="3" xfId="0" applyNumberFormat="1" applyFont="1" applyBorder="1" applyAlignment="1">
      <alignment/>
    </xf>
    <xf numFmtId="3" fontId="31" fillId="0" borderId="6" xfId="0" applyNumberFormat="1" applyFont="1" applyBorder="1" applyAlignment="1">
      <alignment/>
    </xf>
    <xf numFmtId="49" fontId="29" fillId="0" borderId="17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0" fontId="18" fillId="0" borderId="61" xfId="0" applyFont="1" applyBorder="1" applyAlignment="1">
      <alignment/>
    </xf>
    <xf numFmtId="3" fontId="18" fillId="0" borderId="55" xfId="15" applyNumberFormat="1" applyFont="1" applyBorder="1" applyAlignment="1">
      <alignment/>
    </xf>
    <xf numFmtId="0" fontId="4" fillId="0" borderId="17" xfId="0" applyFont="1" applyBorder="1" applyAlignment="1">
      <alignment horizontal="left" vertical="justify" wrapText="1"/>
    </xf>
    <xf numFmtId="0" fontId="5" fillId="0" borderId="0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65" xfId="0" applyBorder="1" applyAlignment="1">
      <alignment vertical="center"/>
    </xf>
    <xf numFmtId="0" fontId="11" fillId="0" borderId="37" xfId="0" applyFont="1" applyBorder="1" applyAlignment="1">
      <alignment horizontal="center" vertical="center"/>
    </xf>
    <xf numFmtId="0" fontId="11" fillId="0" borderId="66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/>
    </xf>
    <xf numFmtId="0" fontId="0" fillId="0" borderId="66" xfId="0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4" fillId="0" borderId="44" xfId="0" applyFont="1" applyBorder="1" applyAlignment="1">
      <alignment horizontal="left" vertical="justify" wrapText="1"/>
    </xf>
    <xf numFmtId="0" fontId="4" fillId="0" borderId="45" xfId="0" applyFont="1" applyBorder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5" fillId="0" borderId="67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10" fontId="21" fillId="0" borderId="0" xfId="22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etmál kút" xfId="17"/>
    <cellStyle name="Hyperlink" xfId="18"/>
    <cellStyle name="Followed Hyperlin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workbookViewId="0" topLeftCell="A1">
      <selection activeCell="E34" sqref="E34"/>
    </sheetView>
  </sheetViews>
  <sheetFormatPr defaultColWidth="9.140625" defaultRowHeight="12.75"/>
  <cols>
    <col min="1" max="1" width="24.8515625" style="0" customWidth="1"/>
    <col min="2" max="4" width="12.7109375" style="41" customWidth="1"/>
    <col min="5" max="5" width="9.00390625" style="31" customWidth="1"/>
    <col min="6" max="6" width="22.7109375" style="0" customWidth="1"/>
    <col min="7" max="9" width="12.7109375" style="25" customWidth="1"/>
    <col min="10" max="10" width="8.7109375" style="31" customWidth="1"/>
  </cols>
  <sheetData>
    <row r="1" spans="1:19" ht="12.75">
      <c r="A1" s="1"/>
      <c r="B1" s="39"/>
      <c r="C1" s="39"/>
      <c r="D1" s="39"/>
      <c r="E1" s="33"/>
      <c r="F1" s="1"/>
      <c r="G1" s="24"/>
      <c r="H1" s="24"/>
      <c r="I1"/>
      <c r="J1" s="81" t="s">
        <v>108</v>
      </c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/>
      <c r="B2" s="39"/>
      <c r="C2" s="39"/>
      <c r="D2" s="39"/>
      <c r="E2" s="33"/>
      <c r="F2" s="1"/>
      <c r="G2" s="24"/>
      <c r="H2" s="24"/>
      <c r="I2" s="27"/>
      <c r="J2" s="8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1"/>
      <c r="B3" s="39"/>
      <c r="C3" s="39"/>
      <c r="D3" s="39"/>
      <c r="E3" s="33"/>
      <c r="F3" s="1"/>
      <c r="G3" s="24"/>
      <c r="H3" s="24"/>
      <c r="I3" s="27"/>
      <c r="J3" s="35"/>
      <c r="K3" s="1"/>
      <c r="L3" s="1"/>
      <c r="M3" s="1"/>
      <c r="N3" s="1"/>
      <c r="O3" s="1"/>
      <c r="P3" s="1"/>
      <c r="Q3" s="1"/>
      <c r="R3" s="1"/>
      <c r="S3" s="1"/>
    </row>
    <row r="4" spans="1:19" ht="19.5">
      <c r="A4" s="14" t="s">
        <v>179</v>
      </c>
      <c r="B4" s="40"/>
      <c r="C4" s="40"/>
      <c r="D4" s="40"/>
      <c r="E4" s="32"/>
      <c r="F4" s="14"/>
      <c r="G4" s="30"/>
      <c r="H4" s="30"/>
      <c r="I4" s="30"/>
      <c r="J4" s="32"/>
      <c r="K4" s="1"/>
      <c r="L4" s="1"/>
      <c r="M4" s="1"/>
      <c r="N4" s="1"/>
      <c r="O4" s="1"/>
      <c r="P4" s="1"/>
      <c r="Q4" s="1"/>
      <c r="R4" s="1"/>
      <c r="S4" s="1"/>
    </row>
    <row r="5" spans="1:19" ht="7.5" customHeight="1">
      <c r="A5" s="14"/>
      <c r="B5" s="40"/>
      <c r="C5" s="40"/>
      <c r="D5" s="40"/>
      <c r="E5" s="32"/>
      <c r="F5" s="14"/>
      <c r="G5" s="30"/>
      <c r="H5" s="30"/>
      <c r="I5" s="30"/>
      <c r="J5" s="32"/>
      <c r="K5" s="1"/>
      <c r="L5" s="1"/>
      <c r="M5" s="1"/>
      <c r="N5" s="1"/>
      <c r="O5" s="1"/>
      <c r="P5" s="1"/>
      <c r="Q5" s="1"/>
      <c r="R5" s="1"/>
      <c r="S5" s="1"/>
    </row>
    <row r="6" spans="1:19" ht="12.75" customHeight="1">
      <c r="A6" s="14"/>
      <c r="B6" s="40"/>
      <c r="C6" s="40"/>
      <c r="D6" s="40"/>
      <c r="E6" s="32"/>
      <c r="F6" s="14"/>
      <c r="G6" s="30"/>
      <c r="H6" s="30"/>
      <c r="I6" s="30"/>
      <c r="J6" s="32"/>
      <c r="K6" s="1"/>
      <c r="L6" s="1"/>
      <c r="M6" s="1"/>
      <c r="N6" s="1"/>
      <c r="O6" s="1"/>
      <c r="P6" s="1"/>
      <c r="Q6" s="1"/>
      <c r="R6" s="1"/>
      <c r="S6" s="1"/>
    </row>
    <row r="7" spans="1:19" ht="13.5" thickBot="1">
      <c r="A7" s="1"/>
      <c r="B7" s="39"/>
      <c r="C7" s="39"/>
      <c r="D7" s="39"/>
      <c r="E7" s="33"/>
      <c r="F7" s="1"/>
      <c r="G7" s="24"/>
      <c r="H7" s="24"/>
      <c r="J7" s="34" t="s">
        <v>0</v>
      </c>
      <c r="K7" s="1"/>
      <c r="M7" s="1"/>
      <c r="N7" s="1"/>
      <c r="O7" s="1"/>
      <c r="P7" s="1"/>
      <c r="Q7" s="1"/>
      <c r="R7" s="1"/>
      <c r="S7" s="1"/>
    </row>
    <row r="8" spans="1:19" s="103" customFormat="1" ht="19.5" customHeight="1">
      <c r="A8" s="104" t="s">
        <v>1</v>
      </c>
      <c r="B8" s="105" t="s">
        <v>2</v>
      </c>
      <c r="C8" s="106"/>
      <c r="D8" s="105"/>
      <c r="E8" s="107" t="s">
        <v>3</v>
      </c>
      <c r="F8" s="104" t="s">
        <v>1</v>
      </c>
      <c r="G8" s="108" t="s">
        <v>2</v>
      </c>
      <c r="H8" s="109"/>
      <c r="I8" s="108"/>
      <c r="J8" s="107" t="s">
        <v>3</v>
      </c>
      <c r="K8" s="102"/>
      <c r="M8" s="102"/>
      <c r="N8" s="102"/>
      <c r="O8" s="102"/>
      <c r="P8" s="102"/>
      <c r="Q8" s="102"/>
      <c r="R8" s="102"/>
      <c r="S8" s="102"/>
    </row>
    <row r="9" spans="1:19" s="103" customFormat="1" ht="19.5" customHeight="1" thickBot="1">
      <c r="A9" s="110"/>
      <c r="B9" s="111" t="s">
        <v>4</v>
      </c>
      <c r="C9" s="111" t="s">
        <v>5</v>
      </c>
      <c r="D9" s="111" t="s">
        <v>3</v>
      </c>
      <c r="E9" s="112" t="s">
        <v>6</v>
      </c>
      <c r="F9" s="110"/>
      <c r="G9" s="113" t="s">
        <v>4</v>
      </c>
      <c r="H9" s="113" t="s">
        <v>5</v>
      </c>
      <c r="I9" s="113" t="s">
        <v>3</v>
      </c>
      <c r="J9" s="112" t="s">
        <v>6</v>
      </c>
      <c r="K9" s="102"/>
      <c r="L9" s="102"/>
      <c r="M9" s="102"/>
      <c r="N9" s="102"/>
      <c r="O9" s="102"/>
      <c r="P9" s="102"/>
      <c r="Q9" s="102"/>
      <c r="R9" s="102"/>
      <c r="S9" s="102"/>
    </row>
    <row r="10" spans="1:19" ht="12.75">
      <c r="A10" s="19" t="s">
        <v>7</v>
      </c>
      <c r="B10" s="38"/>
      <c r="C10" s="38"/>
      <c r="D10" s="38"/>
      <c r="E10" s="37"/>
      <c r="F10" s="23" t="s">
        <v>8</v>
      </c>
      <c r="G10" s="38"/>
      <c r="H10" s="38"/>
      <c r="I10" s="38"/>
      <c r="J10" s="36"/>
      <c r="K10" s="1"/>
      <c r="L10" s="1"/>
      <c r="M10" s="1"/>
      <c r="N10" s="1"/>
      <c r="O10" s="1"/>
      <c r="P10" s="1"/>
      <c r="Q10" s="1"/>
      <c r="R10" s="1"/>
      <c r="S10" s="1"/>
    </row>
    <row r="11" spans="1:19" ht="12.75">
      <c r="A11" s="20" t="s">
        <v>9</v>
      </c>
      <c r="B11" s="15">
        <v>150967</v>
      </c>
      <c r="C11" s="15">
        <v>150967</v>
      </c>
      <c r="D11" s="15">
        <v>70321</v>
      </c>
      <c r="E11" s="42">
        <f>D11/C11</f>
        <v>0.46580378493313107</v>
      </c>
      <c r="F11" s="9" t="s">
        <v>10</v>
      </c>
      <c r="G11" s="15">
        <v>1408831</v>
      </c>
      <c r="H11" s="15">
        <v>1430172</v>
      </c>
      <c r="I11" s="15">
        <v>733812</v>
      </c>
      <c r="J11" s="42">
        <f>I11/H11</f>
        <v>0.513093530008978</v>
      </c>
      <c r="K11" s="1"/>
      <c r="L11" s="1"/>
      <c r="M11" s="1"/>
      <c r="N11" s="1"/>
      <c r="O11" s="1"/>
      <c r="P11" s="1"/>
      <c r="Q11" s="1"/>
      <c r="R11" s="1"/>
      <c r="S11" s="1"/>
    </row>
    <row r="12" spans="1:19" ht="12.75">
      <c r="A12" s="43" t="s">
        <v>54</v>
      </c>
      <c r="B12" s="15"/>
      <c r="C12" s="15"/>
      <c r="D12" s="15"/>
      <c r="E12" s="42"/>
      <c r="F12" s="9" t="s">
        <v>11</v>
      </c>
      <c r="G12" s="15">
        <v>10000</v>
      </c>
      <c r="H12" s="15">
        <v>11008</v>
      </c>
      <c r="I12" s="15">
        <v>1133</v>
      </c>
      <c r="J12" s="42">
        <f>I12/H12</f>
        <v>0.1029251453488372</v>
      </c>
      <c r="K12" s="1"/>
      <c r="L12" s="1"/>
      <c r="M12" s="1"/>
      <c r="N12" s="1"/>
      <c r="O12" s="1"/>
      <c r="P12" s="1"/>
      <c r="Q12" s="1"/>
      <c r="R12" s="1"/>
      <c r="S12" s="1"/>
    </row>
    <row r="13" spans="1:19" ht="12.75">
      <c r="A13" s="20" t="s">
        <v>12</v>
      </c>
      <c r="B13" s="15">
        <v>7322</v>
      </c>
      <c r="C13" s="15">
        <v>104132</v>
      </c>
      <c r="D13" s="15">
        <v>49323</v>
      </c>
      <c r="E13" s="42"/>
      <c r="F13" s="29" t="s">
        <v>13</v>
      </c>
      <c r="G13" s="15"/>
      <c r="H13" s="15"/>
      <c r="I13" s="15"/>
      <c r="J13" s="42"/>
      <c r="K13" s="1"/>
      <c r="L13" s="1"/>
      <c r="M13" s="1"/>
      <c r="N13" s="1"/>
      <c r="O13" s="1"/>
      <c r="P13" s="1"/>
      <c r="Q13" s="1"/>
      <c r="R13" s="1"/>
      <c r="S13" s="1"/>
    </row>
    <row r="14" spans="1:19" ht="12.75">
      <c r="A14" s="20" t="s">
        <v>14</v>
      </c>
      <c r="B14" s="15">
        <v>10000</v>
      </c>
      <c r="C14" s="15">
        <v>10000</v>
      </c>
      <c r="D14" s="15">
        <v>58</v>
      </c>
      <c r="E14" s="42">
        <f>D14/C14</f>
        <v>0.0058</v>
      </c>
      <c r="F14" s="9" t="s">
        <v>94</v>
      </c>
      <c r="G14" s="15">
        <v>12984</v>
      </c>
      <c r="H14" s="15">
        <v>13898</v>
      </c>
      <c r="I14" s="15">
        <v>1429</v>
      </c>
      <c r="J14" s="42">
        <f>I14/H14</f>
        <v>0.10282054971938408</v>
      </c>
      <c r="K14" s="1"/>
      <c r="L14" s="1"/>
      <c r="M14" s="1"/>
      <c r="N14" s="1"/>
      <c r="O14" s="1"/>
      <c r="P14" s="1"/>
      <c r="Q14" s="1"/>
      <c r="R14" s="1"/>
      <c r="S14" s="1"/>
    </row>
    <row r="15" spans="1:19" ht="12.75">
      <c r="A15" s="20" t="s">
        <v>15</v>
      </c>
      <c r="B15" s="15"/>
      <c r="C15" s="15">
        <v>23263</v>
      </c>
      <c r="D15" s="15">
        <v>23263</v>
      </c>
      <c r="E15" s="42">
        <f>D15/C15</f>
        <v>1</v>
      </c>
      <c r="F15" s="29" t="s">
        <v>16</v>
      </c>
      <c r="G15" s="15"/>
      <c r="H15" s="15"/>
      <c r="I15" s="15">
        <v>-7954</v>
      </c>
      <c r="J15" s="42"/>
      <c r="K15" s="1"/>
      <c r="L15" s="1"/>
      <c r="M15" s="1"/>
      <c r="N15" s="1"/>
      <c r="O15" s="1"/>
      <c r="P15" s="1"/>
      <c r="Q15" s="1"/>
      <c r="R15" s="1"/>
      <c r="S15" s="1"/>
    </row>
    <row r="16" spans="1:19" ht="12.75">
      <c r="A16" s="20" t="s">
        <v>58</v>
      </c>
      <c r="B16" s="15"/>
      <c r="C16" s="15"/>
      <c r="D16" s="15">
        <v>-1261</v>
      </c>
      <c r="E16" s="42"/>
      <c r="F16" s="29"/>
      <c r="G16" s="15"/>
      <c r="H16" s="15"/>
      <c r="I16" s="15"/>
      <c r="J16" s="42"/>
      <c r="K16" s="1"/>
      <c r="L16" s="1"/>
      <c r="M16" s="1"/>
      <c r="N16" s="1"/>
      <c r="O16" s="1"/>
      <c r="P16" s="1"/>
      <c r="Q16" s="1"/>
      <c r="R16" s="1"/>
      <c r="S16" s="1"/>
    </row>
    <row r="17" spans="1:19" ht="12.75">
      <c r="A17" s="21" t="s">
        <v>17</v>
      </c>
      <c r="B17" s="16">
        <f>SUM(B11:B16)</f>
        <v>168289</v>
      </c>
      <c r="C17" s="16">
        <f>SUM(C11:C16)</f>
        <v>288362</v>
      </c>
      <c r="D17" s="16">
        <f>SUM(D11:D16)</f>
        <v>141704</v>
      </c>
      <c r="E17" s="42">
        <f>D17/C17</f>
        <v>0.4914101025793967</v>
      </c>
      <c r="F17" s="13" t="s">
        <v>17</v>
      </c>
      <c r="G17" s="16">
        <f>SUM(G11:G16)</f>
        <v>1431815</v>
      </c>
      <c r="H17" s="16">
        <f>SUM(H11:H16)</f>
        <v>1455078</v>
      </c>
      <c r="I17" s="16">
        <f>SUM(I11:I16)</f>
        <v>728420</v>
      </c>
      <c r="J17" s="42">
        <f>I17/H17</f>
        <v>0.5006054658238253</v>
      </c>
      <c r="K17" s="1"/>
      <c r="L17" s="1"/>
      <c r="M17" s="1"/>
      <c r="N17" s="1"/>
      <c r="O17" s="1"/>
      <c r="P17" s="1"/>
      <c r="Q17" s="1"/>
      <c r="R17" s="1"/>
      <c r="S17" s="1"/>
    </row>
    <row r="18" spans="1:19" ht="12.75">
      <c r="A18" s="21"/>
      <c r="B18" s="16"/>
      <c r="C18" s="16"/>
      <c r="D18" s="16"/>
      <c r="E18" s="42"/>
      <c r="F18" s="13"/>
      <c r="G18" s="16"/>
      <c r="H18" s="16"/>
      <c r="I18" s="16"/>
      <c r="J18" s="42"/>
      <c r="K18" s="1"/>
      <c r="L18" s="1"/>
      <c r="M18" s="1"/>
      <c r="N18" s="1"/>
      <c r="O18" s="1"/>
      <c r="P18" s="1"/>
      <c r="Q18" s="1"/>
      <c r="R18" s="1"/>
      <c r="S18" s="1"/>
    </row>
    <row r="19" spans="1:19" ht="12.75">
      <c r="A19" s="22" t="s">
        <v>18</v>
      </c>
      <c r="B19" s="15"/>
      <c r="C19" s="15"/>
      <c r="D19" s="15"/>
      <c r="E19" s="42"/>
      <c r="F19" s="18" t="s">
        <v>19</v>
      </c>
      <c r="G19" s="15"/>
      <c r="H19" s="15"/>
      <c r="I19" s="15"/>
      <c r="J19" s="28"/>
      <c r="K19" s="1"/>
      <c r="L19" s="1"/>
      <c r="M19" s="1"/>
      <c r="N19" s="1"/>
      <c r="O19" s="1"/>
      <c r="P19" s="1"/>
      <c r="Q19" s="1"/>
      <c r="R19" s="1"/>
      <c r="S19" s="1"/>
    </row>
    <row r="20" spans="1:19" ht="12.75">
      <c r="A20" s="20" t="s">
        <v>20</v>
      </c>
      <c r="B20" s="15">
        <v>30616</v>
      </c>
      <c r="C20" s="15">
        <v>30566</v>
      </c>
      <c r="D20" s="15">
        <v>25439</v>
      </c>
      <c r="E20" s="42">
        <f aca="true" t="shared" si="0" ref="E20:E37">D20/C20</f>
        <v>0.8322646077340836</v>
      </c>
      <c r="F20" s="9" t="s">
        <v>10</v>
      </c>
      <c r="G20" s="15">
        <v>568464</v>
      </c>
      <c r="H20" s="15">
        <v>593423</v>
      </c>
      <c r="I20" s="15">
        <v>285075</v>
      </c>
      <c r="J20" s="42">
        <f>I20/H20</f>
        <v>0.48039088474831615</v>
      </c>
      <c r="K20" s="1"/>
      <c r="L20" s="1"/>
      <c r="M20" s="1"/>
      <c r="N20" s="1"/>
      <c r="O20" s="1"/>
      <c r="P20" s="1"/>
      <c r="Q20" s="1"/>
      <c r="R20" s="1"/>
      <c r="S20" s="1"/>
    </row>
    <row r="21" spans="1:19" ht="12.75">
      <c r="A21" s="21" t="s">
        <v>192</v>
      </c>
      <c r="B21" s="15"/>
      <c r="C21" s="15"/>
      <c r="D21" s="15"/>
      <c r="E21" s="42"/>
      <c r="F21" s="29" t="s">
        <v>11</v>
      </c>
      <c r="G21" s="15">
        <v>82439</v>
      </c>
      <c r="H21" s="15">
        <v>198462</v>
      </c>
      <c r="I21" s="15">
        <v>47057</v>
      </c>
      <c r="J21" s="42">
        <f>I21/H21</f>
        <v>0.23710836331388377</v>
      </c>
      <c r="K21" s="1"/>
      <c r="L21" s="1"/>
      <c r="M21" s="1"/>
      <c r="N21" s="1"/>
      <c r="O21" s="1"/>
      <c r="P21" s="1"/>
      <c r="Q21" s="1"/>
      <c r="R21" s="1"/>
      <c r="S21" s="1"/>
    </row>
    <row r="22" spans="1:19" ht="12.75">
      <c r="A22" s="20" t="s">
        <v>214</v>
      </c>
      <c r="B22" s="15">
        <v>50360</v>
      </c>
      <c r="C22" s="15">
        <v>50360</v>
      </c>
      <c r="D22" s="15">
        <v>19352</v>
      </c>
      <c r="E22" s="42">
        <f t="shared" si="0"/>
        <v>0.3842732327243844</v>
      </c>
      <c r="F22" s="9" t="s">
        <v>21</v>
      </c>
      <c r="G22" s="15">
        <v>382755</v>
      </c>
      <c r="H22" s="15">
        <v>378471</v>
      </c>
      <c r="I22" s="15">
        <v>159635</v>
      </c>
      <c r="J22" s="42">
        <f>I22/H22</f>
        <v>0.42178925201666706</v>
      </c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20" t="s">
        <v>193</v>
      </c>
      <c r="B23" s="15">
        <v>168699</v>
      </c>
      <c r="C23" s="15">
        <v>168699</v>
      </c>
      <c r="D23" s="15">
        <v>64648</v>
      </c>
      <c r="E23" s="42">
        <f t="shared" si="0"/>
        <v>0.3832150753709269</v>
      </c>
      <c r="F23" s="29" t="s">
        <v>90</v>
      </c>
      <c r="G23" s="15"/>
      <c r="H23" s="15"/>
      <c r="I23" s="15"/>
      <c r="J23" s="42"/>
      <c r="K23" s="1"/>
      <c r="L23" s="1"/>
      <c r="M23" s="1"/>
      <c r="N23" s="1"/>
      <c r="O23" s="1"/>
      <c r="P23" s="1"/>
      <c r="Q23" s="1"/>
      <c r="R23" s="1"/>
      <c r="S23" s="1"/>
    </row>
    <row r="24" spans="1:19" ht="12.75">
      <c r="A24" s="20" t="s">
        <v>194</v>
      </c>
      <c r="B24" s="15">
        <v>483393</v>
      </c>
      <c r="C24" s="15">
        <v>483393</v>
      </c>
      <c r="D24" s="15">
        <v>252814</v>
      </c>
      <c r="E24" s="42">
        <f t="shared" si="0"/>
        <v>0.5229988849652353</v>
      </c>
      <c r="F24" s="29" t="s">
        <v>89</v>
      </c>
      <c r="G24" s="15">
        <v>694800</v>
      </c>
      <c r="H24" s="15">
        <v>694800</v>
      </c>
      <c r="I24" s="15">
        <v>510569</v>
      </c>
      <c r="J24" s="42">
        <f>I24/H24</f>
        <v>0.734843120322395</v>
      </c>
      <c r="K24" s="1"/>
      <c r="L24" s="1"/>
      <c r="M24" s="1"/>
      <c r="N24" s="1"/>
      <c r="O24" s="1"/>
      <c r="P24" s="1"/>
      <c r="Q24" s="1"/>
      <c r="R24" s="1"/>
      <c r="S24" s="1"/>
    </row>
    <row r="25" spans="1:19" ht="12.75">
      <c r="A25" s="20" t="s">
        <v>195</v>
      </c>
      <c r="B25" s="15">
        <v>70000</v>
      </c>
      <c r="C25" s="15">
        <v>70000</v>
      </c>
      <c r="D25" s="15">
        <v>33809</v>
      </c>
      <c r="E25" s="42">
        <f t="shared" si="0"/>
        <v>0.4829857142857143</v>
      </c>
      <c r="F25" s="29" t="s">
        <v>206</v>
      </c>
      <c r="G25" s="15"/>
      <c r="H25" s="15"/>
      <c r="I25" s="15">
        <v>129221</v>
      </c>
      <c r="J25" s="42"/>
      <c r="K25" s="1"/>
      <c r="L25" s="1"/>
      <c r="M25" s="1"/>
      <c r="N25" s="1"/>
      <c r="O25" s="1"/>
      <c r="P25" s="1"/>
      <c r="Q25" s="1"/>
      <c r="R25" s="1"/>
      <c r="S25" s="1"/>
    </row>
    <row r="26" spans="1:19" ht="12.75">
      <c r="A26" s="43" t="s">
        <v>196</v>
      </c>
      <c r="B26" s="15">
        <v>15000</v>
      </c>
      <c r="C26" s="15">
        <v>17250</v>
      </c>
      <c r="D26" s="15">
        <v>1277</v>
      </c>
      <c r="E26" s="42">
        <f t="shared" si="0"/>
        <v>0.07402898550724638</v>
      </c>
      <c r="F26" s="29" t="s">
        <v>22</v>
      </c>
      <c r="G26" s="15">
        <v>35379</v>
      </c>
      <c r="H26" s="15">
        <v>52663</v>
      </c>
      <c r="I26" s="15"/>
      <c r="J26" s="42">
        <f>I26/H26</f>
        <v>0</v>
      </c>
      <c r="K26" s="1"/>
      <c r="L26" s="1"/>
      <c r="M26" s="1"/>
      <c r="N26" s="1"/>
      <c r="O26" s="1"/>
      <c r="P26" s="1"/>
      <c r="Q26" s="1"/>
      <c r="R26" s="1"/>
      <c r="S26" s="1"/>
    </row>
    <row r="27" spans="1:19" ht="12.75">
      <c r="A27" s="21" t="s">
        <v>197</v>
      </c>
      <c r="B27" s="15"/>
      <c r="C27" s="15"/>
      <c r="D27" s="15"/>
      <c r="E27" s="42"/>
      <c r="F27" s="29"/>
      <c r="G27" s="15"/>
      <c r="H27" s="15"/>
      <c r="I27" s="15"/>
      <c r="J27" s="42"/>
      <c r="K27" s="1"/>
      <c r="L27" s="1"/>
      <c r="M27" s="1"/>
      <c r="N27" s="1"/>
      <c r="O27" s="1"/>
      <c r="P27" s="1"/>
      <c r="Q27" s="1"/>
      <c r="R27" s="1"/>
      <c r="S27" s="1"/>
    </row>
    <row r="28" spans="1:19" ht="12.75">
      <c r="A28" s="20" t="s">
        <v>198</v>
      </c>
      <c r="B28" s="15">
        <v>973004</v>
      </c>
      <c r="C28" s="15">
        <v>1019088</v>
      </c>
      <c r="D28" s="15">
        <v>545679</v>
      </c>
      <c r="E28" s="42"/>
      <c r="F28" s="29"/>
      <c r="G28" s="15"/>
      <c r="H28" s="15"/>
      <c r="I28" s="15"/>
      <c r="J28" s="42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20" t="s">
        <v>204</v>
      </c>
      <c r="B29" s="15">
        <v>229258</v>
      </c>
      <c r="C29" s="15">
        <v>116689</v>
      </c>
      <c r="D29" s="15">
        <v>39044</v>
      </c>
      <c r="E29" s="42">
        <f t="shared" si="0"/>
        <v>0.3345988053715432</v>
      </c>
      <c r="F29" s="29"/>
      <c r="G29" s="15"/>
      <c r="H29" s="15"/>
      <c r="I29" s="15"/>
      <c r="J29" s="42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20" t="s">
        <v>199</v>
      </c>
      <c r="B30" s="15">
        <v>306392</v>
      </c>
      <c r="C30" s="15">
        <v>385772</v>
      </c>
      <c r="D30" s="15">
        <v>84343</v>
      </c>
      <c r="E30" s="42">
        <f t="shared" si="0"/>
        <v>0.21863432286428253</v>
      </c>
      <c r="F30" s="29"/>
      <c r="G30" s="15"/>
      <c r="H30" s="15"/>
      <c r="I30" s="15"/>
      <c r="J30" s="42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21" t="s">
        <v>205</v>
      </c>
      <c r="B31" s="15"/>
      <c r="C31" s="15"/>
      <c r="D31" s="15">
        <v>421</v>
      </c>
      <c r="E31" s="42"/>
      <c r="F31" s="29"/>
      <c r="G31" s="15"/>
      <c r="H31" s="15"/>
      <c r="I31" s="15"/>
      <c r="J31" s="42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21" t="s">
        <v>200</v>
      </c>
      <c r="B32" s="15">
        <v>104156</v>
      </c>
      <c r="C32" s="15">
        <v>146233</v>
      </c>
      <c r="D32" s="15">
        <v>146233</v>
      </c>
      <c r="E32" s="42">
        <f t="shared" si="0"/>
        <v>1</v>
      </c>
      <c r="F32" s="29"/>
      <c r="G32" s="15"/>
      <c r="H32" s="15"/>
      <c r="I32" s="15"/>
      <c r="J32" s="42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21" t="s">
        <v>201</v>
      </c>
      <c r="B33" s="15">
        <v>564072</v>
      </c>
      <c r="C33" s="15">
        <v>564072</v>
      </c>
      <c r="D33" s="15">
        <v>408370</v>
      </c>
      <c r="E33" s="42">
        <f t="shared" si="0"/>
        <v>0.7239678622587188</v>
      </c>
      <c r="F33" s="29"/>
      <c r="G33" s="15"/>
      <c r="H33" s="15"/>
      <c r="I33" s="15"/>
      <c r="J33" s="42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21" t="s">
        <v>203</v>
      </c>
      <c r="B34" s="15"/>
      <c r="C34" s="15"/>
      <c r="D34" s="15">
        <v>179221</v>
      </c>
      <c r="E34" s="42"/>
      <c r="F34" s="29"/>
      <c r="G34" s="15"/>
      <c r="H34" s="15"/>
      <c r="I34" s="15"/>
      <c r="J34" s="42"/>
      <c r="K34" s="1"/>
      <c r="L34" s="1"/>
      <c r="M34" s="1"/>
      <c r="N34" s="1"/>
      <c r="O34" s="1"/>
      <c r="P34" s="1"/>
      <c r="Q34" s="1"/>
      <c r="R34" s="1"/>
      <c r="S34" s="1"/>
    </row>
    <row r="35" spans="1:19" ht="12.75">
      <c r="A35" s="21" t="s">
        <v>202</v>
      </c>
      <c r="B35" s="15">
        <v>32413</v>
      </c>
      <c r="C35" s="15">
        <v>32413</v>
      </c>
      <c r="D35" s="15">
        <v>28203</v>
      </c>
      <c r="E35" s="42">
        <f t="shared" si="0"/>
        <v>0.8701138432110573</v>
      </c>
      <c r="F35" s="29"/>
      <c r="G35" s="15"/>
      <c r="H35" s="15"/>
      <c r="I35" s="15"/>
      <c r="J35" s="42"/>
      <c r="K35" s="1"/>
      <c r="L35" s="1"/>
      <c r="M35" s="1"/>
      <c r="N35" s="1"/>
      <c r="O35" s="1"/>
      <c r="P35" s="1"/>
      <c r="Q35" s="1"/>
      <c r="R35" s="1"/>
      <c r="S35" s="1"/>
    </row>
    <row r="36" spans="1:19" ht="12.75">
      <c r="A36" s="20" t="s">
        <v>24</v>
      </c>
      <c r="B36" s="15"/>
      <c r="C36" s="15"/>
      <c r="D36" s="15">
        <v>1540</v>
      </c>
      <c r="E36" s="42"/>
      <c r="F36" s="9" t="s">
        <v>25</v>
      </c>
      <c r="G36" s="15"/>
      <c r="H36" s="15"/>
      <c r="I36" s="15">
        <v>-42049</v>
      </c>
      <c r="J36" s="42"/>
      <c r="K36" s="1"/>
      <c r="L36" s="1"/>
      <c r="M36" s="1"/>
      <c r="N36" s="1"/>
      <c r="O36" s="1"/>
      <c r="P36" s="1"/>
      <c r="Q36" s="1"/>
      <c r="R36" s="1"/>
      <c r="S36" s="1"/>
    </row>
    <row r="37" spans="1:19" ht="12.75">
      <c r="A37" s="21" t="s">
        <v>23</v>
      </c>
      <c r="B37" s="16">
        <f>SUM(B20:B36)</f>
        <v>3027363</v>
      </c>
      <c r="C37" s="16">
        <f>SUM(C20:C36)</f>
        <v>3084535</v>
      </c>
      <c r="D37" s="16">
        <f>SUM(D20:D36)</f>
        <v>1830393</v>
      </c>
      <c r="E37" s="42">
        <f t="shared" si="0"/>
        <v>0.5934097035695818</v>
      </c>
      <c r="F37" s="13" t="s">
        <v>23</v>
      </c>
      <c r="G37" s="16">
        <f>SUM(G20:G36)</f>
        <v>1763837</v>
      </c>
      <c r="H37" s="16">
        <f>SUM(H20:H36)</f>
        <v>1917819</v>
      </c>
      <c r="I37" s="16">
        <f>SUM(I20:I36)</f>
        <v>1089508</v>
      </c>
      <c r="J37" s="42">
        <f>I37/H37</f>
        <v>0.5680974064810078</v>
      </c>
      <c r="K37" s="1"/>
      <c r="L37" s="1"/>
      <c r="M37" s="1"/>
      <c r="N37" s="1"/>
      <c r="O37" s="1"/>
      <c r="P37" s="1"/>
      <c r="Q37" s="1"/>
      <c r="R37" s="1"/>
      <c r="S37" s="1"/>
    </row>
    <row r="38" spans="1:19" s="103" customFormat="1" ht="30" customHeight="1" thickBot="1">
      <c r="A38" s="98" t="s">
        <v>59</v>
      </c>
      <c r="B38" s="99">
        <f>SUM(B17,B37:B37)</f>
        <v>3195652</v>
      </c>
      <c r="C38" s="99">
        <f>SUM(C17,C37:C37)</f>
        <v>3372897</v>
      </c>
      <c r="D38" s="99">
        <f>SUM(D17,D37:D37)</f>
        <v>1972097</v>
      </c>
      <c r="E38" s="100">
        <f>D38/C38</f>
        <v>0.5846893634759674</v>
      </c>
      <c r="F38" s="101" t="s">
        <v>60</v>
      </c>
      <c r="G38" s="99">
        <f>SUM(G17,G37:G37)</f>
        <v>3195652</v>
      </c>
      <c r="H38" s="99">
        <f>SUM(H17,H37:H37)</f>
        <v>3372897</v>
      </c>
      <c r="I38" s="99">
        <f>SUM(I17,I37:I37)</f>
        <v>1817928</v>
      </c>
      <c r="J38" s="100">
        <f>I38/H38</f>
        <v>0.5389811784943329</v>
      </c>
      <c r="K38" s="102"/>
      <c r="L38" s="102"/>
      <c r="M38" s="102"/>
      <c r="N38" s="102"/>
      <c r="O38" s="102"/>
      <c r="P38" s="102"/>
      <c r="Q38" s="102"/>
      <c r="R38" s="102"/>
      <c r="S38" s="102"/>
    </row>
    <row r="39" spans="1:19" ht="12.75">
      <c r="A39" s="1"/>
      <c r="B39" s="39"/>
      <c r="C39" s="39"/>
      <c r="D39" s="39"/>
      <c r="E39" s="33"/>
      <c r="F39" s="1"/>
      <c r="G39" s="24"/>
      <c r="H39" s="24"/>
      <c r="I39" s="24"/>
      <c r="J39" s="33"/>
      <c r="K39" s="1"/>
      <c r="L39" s="1"/>
      <c r="M39" s="1"/>
      <c r="N39" s="1"/>
      <c r="O39" s="1"/>
      <c r="P39" s="1"/>
      <c r="Q39" s="1"/>
      <c r="R39" s="1"/>
      <c r="S39" s="1"/>
    </row>
    <row r="40" spans="1:19" ht="12.75">
      <c r="A40" s="1"/>
      <c r="B40" s="39"/>
      <c r="C40" s="39"/>
      <c r="D40" s="39"/>
      <c r="E40" s="33"/>
      <c r="F40" s="1"/>
      <c r="G40" s="24"/>
      <c r="H40" s="24"/>
      <c r="I40" s="24"/>
      <c r="J40" s="33"/>
      <c r="K40" s="1"/>
      <c r="L40" s="1"/>
      <c r="M40" s="1"/>
      <c r="N40" s="1"/>
      <c r="O40" s="1"/>
      <c r="P40" s="1"/>
      <c r="Q40" s="1"/>
      <c r="R40" s="1"/>
      <c r="S40" s="1"/>
    </row>
    <row r="41" spans="1:19" ht="12.75">
      <c r="A41" s="1"/>
      <c r="B41" s="39"/>
      <c r="C41" s="39"/>
      <c r="D41" s="39"/>
      <c r="E41" s="33"/>
      <c r="F41" s="1"/>
      <c r="G41" s="24"/>
      <c r="H41" s="24"/>
      <c r="I41" s="24"/>
      <c r="J41" s="33"/>
      <c r="K41" s="1"/>
      <c r="L41" s="1"/>
      <c r="M41" s="1"/>
      <c r="N41" s="1"/>
      <c r="O41" s="1"/>
      <c r="P41" s="1"/>
      <c r="Q41" s="1"/>
      <c r="R41" s="1"/>
      <c r="S41" s="1"/>
    </row>
    <row r="42" spans="2:19" ht="12.75">
      <c r="B42" s="1"/>
      <c r="C42" s="39"/>
      <c r="D42" s="39"/>
      <c r="E42" s="33"/>
      <c r="F42" s="1"/>
      <c r="G42" s="24"/>
      <c r="H42" s="24"/>
      <c r="I42" s="24"/>
      <c r="J42" s="33"/>
      <c r="K42" s="1"/>
      <c r="L42" s="1"/>
      <c r="M42" s="1"/>
      <c r="N42" s="1"/>
      <c r="O42" s="1"/>
      <c r="P42" s="1"/>
      <c r="Q42" s="1"/>
      <c r="R42" s="1"/>
      <c r="S42" s="1"/>
    </row>
    <row r="43" spans="1:19" ht="12.75">
      <c r="A43" s="1"/>
      <c r="B43" s="39"/>
      <c r="C43" s="39"/>
      <c r="D43" s="39"/>
      <c r="E43" s="33"/>
      <c r="F43" s="1"/>
      <c r="G43" s="24"/>
      <c r="H43" s="24"/>
      <c r="I43" s="24"/>
      <c r="J43" s="33"/>
      <c r="K43" s="1"/>
      <c r="L43" s="1"/>
      <c r="M43" s="1"/>
      <c r="N43" s="1"/>
      <c r="O43" s="1"/>
      <c r="P43" s="1"/>
      <c r="Q43" s="1"/>
      <c r="R43" s="1"/>
      <c r="S43" s="1"/>
    </row>
    <row r="44" spans="1:19" ht="12.75">
      <c r="A44" s="1"/>
      <c r="B44" s="39"/>
      <c r="C44" s="39"/>
      <c r="D44" s="39"/>
      <c r="E44" s="33"/>
      <c r="F44" s="1"/>
      <c r="G44" s="24"/>
      <c r="H44" s="24"/>
      <c r="I44" s="24"/>
      <c r="J44" s="33"/>
      <c r="K44" s="1"/>
      <c r="L44" s="1"/>
      <c r="M44" s="1"/>
      <c r="N44" s="1"/>
      <c r="O44" s="1"/>
      <c r="P44" s="1"/>
      <c r="Q44" s="1"/>
      <c r="R44" s="1"/>
      <c r="S44" s="1"/>
    </row>
    <row r="45" spans="1:19" ht="12.75">
      <c r="A45" s="1"/>
      <c r="B45" s="39"/>
      <c r="C45" s="39"/>
      <c r="D45" s="39"/>
      <c r="E45" s="33"/>
      <c r="F45" s="1"/>
      <c r="G45" s="24"/>
      <c r="H45" s="24"/>
      <c r="I45" s="24"/>
      <c r="J45" s="33"/>
      <c r="K45" s="1"/>
      <c r="L45" s="1"/>
      <c r="M45" s="1"/>
      <c r="N45" s="1"/>
      <c r="O45" s="1"/>
      <c r="P45" s="1"/>
      <c r="Q45" s="1"/>
      <c r="R45" s="1"/>
      <c r="S45" s="1"/>
    </row>
    <row r="46" spans="1:19" ht="12.75">
      <c r="A46" s="1"/>
      <c r="B46" s="39"/>
      <c r="C46" s="39"/>
      <c r="D46" s="39"/>
      <c r="E46" s="33"/>
      <c r="F46" s="1"/>
      <c r="G46" s="24"/>
      <c r="H46" s="24"/>
      <c r="I46" s="24"/>
      <c r="J46" s="33"/>
      <c r="K46" s="1"/>
      <c r="L46" s="1"/>
      <c r="M46" s="1"/>
      <c r="N46" s="1"/>
      <c r="O46" s="1"/>
      <c r="P46" s="1"/>
      <c r="Q46" s="1"/>
      <c r="R46" s="1"/>
      <c r="S46" s="1"/>
    </row>
    <row r="47" spans="1:19" ht="12.75">
      <c r="A47" s="1"/>
      <c r="B47" s="39"/>
      <c r="C47" s="39"/>
      <c r="D47" s="39"/>
      <c r="E47" s="33"/>
      <c r="F47" s="1"/>
      <c r="G47" s="24"/>
      <c r="H47" s="24"/>
      <c r="I47" s="24"/>
      <c r="J47" s="33"/>
      <c r="K47" s="1"/>
      <c r="L47" s="1"/>
      <c r="M47" s="1"/>
      <c r="N47" s="1"/>
      <c r="O47" s="1"/>
      <c r="P47" s="1"/>
      <c r="Q47" s="1"/>
      <c r="R47" s="1"/>
      <c r="S47" s="1"/>
    </row>
    <row r="48" spans="1:19" ht="12.75">
      <c r="A48" s="1"/>
      <c r="B48" s="39"/>
      <c r="C48" s="39"/>
      <c r="D48" s="39"/>
      <c r="E48" s="33"/>
      <c r="F48" s="1"/>
      <c r="G48" s="24"/>
      <c r="H48" s="24"/>
      <c r="I48" s="24"/>
      <c r="J48" s="33"/>
      <c r="K48" s="1"/>
      <c r="L48" s="1"/>
      <c r="M48" s="1"/>
      <c r="N48" s="1"/>
      <c r="O48" s="1"/>
      <c r="P48" s="1"/>
      <c r="Q48" s="1"/>
      <c r="R48" s="1"/>
      <c r="S48" s="1"/>
    </row>
    <row r="49" spans="1:19" ht="12.75">
      <c r="A49" s="1"/>
      <c r="B49" s="39"/>
      <c r="C49" s="39"/>
      <c r="D49" s="39"/>
      <c r="E49" s="33"/>
      <c r="F49" s="1"/>
      <c r="G49" s="24"/>
      <c r="H49" s="24"/>
      <c r="I49" s="24"/>
      <c r="J49" s="33"/>
      <c r="K49" s="1"/>
      <c r="L49" s="1"/>
      <c r="M49" s="1"/>
      <c r="N49" s="1"/>
      <c r="O49" s="1"/>
      <c r="P49" s="1"/>
      <c r="Q49" s="1"/>
      <c r="R49" s="1"/>
      <c r="S49" s="1"/>
    </row>
  </sheetData>
  <printOptions/>
  <pageMargins left="0.39" right="0.23" top="0.7874015748031497" bottom="0.81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P13" sqref="P13"/>
    </sheetView>
  </sheetViews>
  <sheetFormatPr defaultColWidth="9.140625" defaultRowHeight="12.75"/>
  <cols>
    <col min="1" max="1" width="21.7109375" style="0" customWidth="1"/>
    <col min="2" max="2" width="6.28125" style="0" customWidth="1"/>
    <col min="3" max="3" width="6.57421875" style="0" bestFit="1" customWidth="1"/>
    <col min="4" max="4" width="5.421875" style="0" customWidth="1"/>
    <col min="5" max="5" width="5.140625" style="0" customWidth="1"/>
    <col min="6" max="6" width="5.7109375" style="0" bestFit="1" customWidth="1"/>
    <col min="7" max="7" width="5.140625" style="0" customWidth="1"/>
    <col min="8" max="8" width="5.421875" style="0" customWidth="1"/>
    <col min="9" max="9" width="6.57421875" style="0" bestFit="1" customWidth="1"/>
    <col min="10" max="10" width="5.7109375" style="0" bestFit="1" customWidth="1"/>
    <col min="11" max="11" width="6.00390625" style="0" customWidth="1"/>
    <col min="12" max="12" width="6.421875" style="0" customWidth="1"/>
    <col min="13" max="13" width="6.140625" style="0" customWidth="1"/>
    <col min="14" max="15" width="5.7109375" style="0" bestFit="1" customWidth="1"/>
    <col min="16" max="16" width="5.140625" style="0" customWidth="1"/>
    <col min="17" max="17" width="6.28125" style="0" customWidth="1"/>
    <col min="18" max="18" width="6.57421875" style="0" bestFit="1" customWidth="1"/>
    <col min="19" max="19" width="7.574218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83" t="s">
        <v>26</v>
      </c>
      <c r="Q1" s="17"/>
      <c r="R1" s="2"/>
      <c r="S1" s="17"/>
    </row>
    <row r="2" spans="1:19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4"/>
      <c r="Q2" s="17"/>
      <c r="R2" s="83"/>
      <c r="S2" s="2"/>
    </row>
    <row r="3" spans="1:19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6"/>
      <c r="Q3" s="17"/>
      <c r="R3" s="2"/>
      <c r="S3" s="2"/>
    </row>
    <row r="4" spans="1:19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6"/>
      <c r="Q4" s="17"/>
      <c r="R4" s="2"/>
      <c r="S4" s="2"/>
    </row>
    <row r="5" spans="1:19" ht="20.25">
      <c r="A5" s="3" t="s">
        <v>55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23.25" customHeight="1">
      <c r="A6" s="317" t="s">
        <v>180</v>
      </c>
      <c r="B6" s="317"/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</row>
    <row r="7" spans="1:19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3.5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1" t="s">
        <v>0</v>
      </c>
    </row>
    <row r="10" spans="1:19" ht="19.5" customHeight="1">
      <c r="A10" s="5"/>
      <c r="B10" s="6" t="s">
        <v>27</v>
      </c>
      <c r="C10" s="6"/>
      <c r="D10" s="6"/>
      <c r="E10" s="6" t="s">
        <v>85</v>
      </c>
      <c r="F10" s="6"/>
      <c r="G10" s="6"/>
      <c r="H10" s="6" t="s">
        <v>86</v>
      </c>
      <c r="I10" s="6"/>
      <c r="J10" s="6"/>
      <c r="K10" s="6" t="s">
        <v>87</v>
      </c>
      <c r="L10" s="6"/>
      <c r="M10" s="6"/>
      <c r="N10" s="6" t="s">
        <v>56</v>
      </c>
      <c r="O10" s="6"/>
      <c r="P10" s="67"/>
      <c r="Q10" s="6" t="s">
        <v>28</v>
      </c>
      <c r="R10" s="6"/>
      <c r="S10" s="7"/>
    </row>
    <row r="11" spans="1:19" ht="19.5" customHeight="1" thickBot="1">
      <c r="A11" s="8" t="s">
        <v>1</v>
      </c>
      <c r="B11" s="85" t="s">
        <v>29</v>
      </c>
      <c r="C11" s="85" t="s">
        <v>30</v>
      </c>
      <c r="D11" s="85" t="s">
        <v>31</v>
      </c>
      <c r="E11" s="85" t="s">
        <v>29</v>
      </c>
      <c r="F11" s="85" t="s">
        <v>30</v>
      </c>
      <c r="G11" s="85" t="s">
        <v>31</v>
      </c>
      <c r="H11" s="85" t="s">
        <v>29</v>
      </c>
      <c r="I11" s="85" t="s">
        <v>30</v>
      </c>
      <c r="J11" s="85" t="s">
        <v>31</v>
      </c>
      <c r="K11" s="85" t="s">
        <v>29</v>
      </c>
      <c r="L11" s="85" t="s">
        <v>30</v>
      </c>
      <c r="M11" s="85" t="s">
        <v>31</v>
      </c>
      <c r="N11" s="85" t="s">
        <v>30</v>
      </c>
      <c r="O11" s="85" t="s">
        <v>31</v>
      </c>
      <c r="P11" s="85" t="s">
        <v>32</v>
      </c>
      <c r="Q11" s="85" t="s">
        <v>29</v>
      </c>
      <c r="R11" s="258" t="s">
        <v>30</v>
      </c>
      <c r="S11" s="263" t="s">
        <v>31</v>
      </c>
    </row>
    <row r="12" spans="1:19" ht="19.5" customHeight="1">
      <c r="A12" s="87" t="s">
        <v>174</v>
      </c>
      <c r="B12" s="149">
        <v>83104</v>
      </c>
      <c r="C12" s="150">
        <v>83104</v>
      </c>
      <c r="D12" s="150">
        <v>46895</v>
      </c>
      <c r="E12" s="150"/>
      <c r="F12" s="150"/>
      <c r="G12" s="150"/>
      <c r="H12" s="150">
        <v>2285</v>
      </c>
      <c r="I12" s="150">
        <v>2285</v>
      </c>
      <c r="J12" s="150">
        <v>1181</v>
      </c>
      <c r="K12" s="150"/>
      <c r="L12" s="150"/>
      <c r="M12" s="150"/>
      <c r="N12" s="150">
        <v>7560</v>
      </c>
      <c r="O12" s="150">
        <v>7560</v>
      </c>
      <c r="P12" s="150">
        <v>-1261</v>
      </c>
      <c r="Q12" s="150">
        <f>SUM(B12,E12,H12,K12)</f>
        <v>85389</v>
      </c>
      <c r="R12" s="157">
        <f>SUM(C12,F12,I12,L12,N12)</f>
        <v>92949</v>
      </c>
      <c r="S12" s="262">
        <f>SUM(D12,G12,J12,M12,O12,P12)</f>
        <v>54375</v>
      </c>
    </row>
    <row r="13" spans="1:19" ht="19.5" customHeight="1">
      <c r="A13" s="87" t="s">
        <v>173</v>
      </c>
      <c r="B13" s="255">
        <v>18048</v>
      </c>
      <c r="C13" s="157">
        <v>18048</v>
      </c>
      <c r="D13" s="157">
        <v>754</v>
      </c>
      <c r="E13" s="157"/>
      <c r="F13" s="157"/>
      <c r="G13" s="157"/>
      <c r="H13" s="157">
        <v>3136</v>
      </c>
      <c r="I13" s="157">
        <v>99946</v>
      </c>
      <c r="J13" s="157">
        <v>28681</v>
      </c>
      <c r="K13" s="157"/>
      <c r="L13" s="157"/>
      <c r="M13" s="157"/>
      <c r="N13" s="157"/>
      <c r="O13" s="157"/>
      <c r="P13" s="157"/>
      <c r="Q13" s="157">
        <f>SUM(B13,E13,H13,K13)</f>
        <v>21184</v>
      </c>
      <c r="R13" s="152">
        <f>SUM(C13,F13,I13,L13,N13)</f>
        <v>117994</v>
      </c>
      <c r="S13" s="259">
        <f>SUM(D13,G13,J13,M13,O13,P13)</f>
        <v>29435</v>
      </c>
    </row>
    <row r="14" spans="1:19" s="88" customFormat="1" ht="19.5" customHeight="1">
      <c r="A14" s="87" t="s">
        <v>33</v>
      </c>
      <c r="B14" s="151">
        <v>5205</v>
      </c>
      <c r="C14" s="152">
        <v>5205</v>
      </c>
      <c r="D14" s="152">
        <v>1759</v>
      </c>
      <c r="E14" s="152"/>
      <c r="F14" s="152"/>
      <c r="G14" s="152"/>
      <c r="H14" s="152"/>
      <c r="I14" s="152"/>
      <c r="J14" s="152">
        <v>1086</v>
      </c>
      <c r="K14" s="152"/>
      <c r="L14" s="152"/>
      <c r="M14" s="152"/>
      <c r="N14" s="152">
        <v>1861</v>
      </c>
      <c r="O14" s="152">
        <v>1861</v>
      </c>
      <c r="P14" s="152"/>
      <c r="Q14" s="152">
        <f>SUM(B14,E14,H14,K14)</f>
        <v>5205</v>
      </c>
      <c r="R14" s="152">
        <f aca="true" t="shared" si="0" ref="R14:R20">SUM(C14,F14,I14,L14,N14)</f>
        <v>7066</v>
      </c>
      <c r="S14" s="259">
        <f aca="true" t="shared" si="1" ref="S14:S20">SUM(D14,G14,J14,M14,O14,P14)</f>
        <v>4706</v>
      </c>
    </row>
    <row r="15" spans="1:19" ht="19.5" customHeight="1">
      <c r="A15" s="87" t="s">
        <v>76</v>
      </c>
      <c r="B15" s="151">
        <v>3000</v>
      </c>
      <c r="C15" s="152">
        <v>3000</v>
      </c>
      <c r="D15" s="152">
        <v>1610</v>
      </c>
      <c r="E15" s="152"/>
      <c r="F15" s="152"/>
      <c r="G15" s="152"/>
      <c r="H15" s="152"/>
      <c r="I15" s="152"/>
      <c r="J15" s="152"/>
      <c r="K15" s="152"/>
      <c r="L15" s="152"/>
      <c r="M15" s="152"/>
      <c r="N15" s="152">
        <v>160</v>
      </c>
      <c r="O15" s="152">
        <v>160</v>
      </c>
      <c r="P15" s="152"/>
      <c r="Q15" s="152">
        <f aca="true" t="shared" si="2" ref="Q15:Q20">SUM(B15,E15,H15,K15)</f>
        <v>3000</v>
      </c>
      <c r="R15" s="152">
        <f t="shared" si="0"/>
        <v>3160</v>
      </c>
      <c r="S15" s="259">
        <f t="shared" si="1"/>
        <v>1770</v>
      </c>
    </row>
    <row r="16" spans="1:19" ht="19.5" customHeight="1">
      <c r="A16" s="87" t="s">
        <v>84</v>
      </c>
      <c r="B16" s="151">
        <v>6135</v>
      </c>
      <c r="C16" s="152">
        <v>6135</v>
      </c>
      <c r="D16" s="152">
        <v>2304</v>
      </c>
      <c r="E16" s="152"/>
      <c r="F16" s="152"/>
      <c r="G16" s="152"/>
      <c r="H16" s="152">
        <v>1901</v>
      </c>
      <c r="I16" s="152">
        <v>1901</v>
      </c>
      <c r="J16" s="152">
        <v>12770</v>
      </c>
      <c r="K16" s="152"/>
      <c r="L16" s="152"/>
      <c r="M16" s="152"/>
      <c r="N16" s="152">
        <v>4259</v>
      </c>
      <c r="O16" s="152">
        <v>4259</v>
      </c>
      <c r="P16" s="152"/>
      <c r="Q16" s="152">
        <f t="shared" si="2"/>
        <v>8036</v>
      </c>
      <c r="R16" s="152">
        <f t="shared" si="0"/>
        <v>12295</v>
      </c>
      <c r="S16" s="259">
        <f t="shared" si="1"/>
        <v>19333</v>
      </c>
    </row>
    <row r="17" spans="1:19" ht="19.5" customHeight="1">
      <c r="A17" s="87" t="s">
        <v>92</v>
      </c>
      <c r="B17" s="151">
        <v>24390</v>
      </c>
      <c r="C17" s="152">
        <v>24390</v>
      </c>
      <c r="D17" s="152">
        <v>10174</v>
      </c>
      <c r="E17" s="152"/>
      <c r="F17" s="152"/>
      <c r="G17" s="152"/>
      <c r="H17" s="152"/>
      <c r="I17" s="152"/>
      <c r="J17" s="152">
        <v>5305</v>
      </c>
      <c r="K17" s="152">
        <v>10000</v>
      </c>
      <c r="L17" s="152">
        <v>10000</v>
      </c>
      <c r="M17" s="152">
        <v>58</v>
      </c>
      <c r="N17" s="152">
        <v>9094</v>
      </c>
      <c r="O17" s="152">
        <v>9094</v>
      </c>
      <c r="P17" s="152"/>
      <c r="Q17" s="152">
        <f t="shared" si="2"/>
        <v>34390</v>
      </c>
      <c r="R17" s="152">
        <f t="shared" si="0"/>
        <v>43484</v>
      </c>
      <c r="S17" s="259">
        <f t="shared" si="1"/>
        <v>24631</v>
      </c>
    </row>
    <row r="18" spans="1:19" ht="19.5" customHeight="1">
      <c r="A18" s="87" t="s">
        <v>61</v>
      </c>
      <c r="B18" s="151">
        <v>10375</v>
      </c>
      <c r="C18" s="152">
        <v>10375</v>
      </c>
      <c r="D18" s="152">
        <v>6230</v>
      </c>
      <c r="E18" s="152"/>
      <c r="F18" s="152"/>
      <c r="G18" s="152"/>
      <c r="H18" s="152"/>
      <c r="I18" s="152"/>
      <c r="J18" s="152">
        <v>300</v>
      </c>
      <c r="K18" s="152"/>
      <c r="L18" s="152"/>
      <c r="M18" s="152"/>
      <c r="N18" s="152">
        <v>329</v>
      </c>
      <c r="O18" s="152">
        <v>329</v>
      </c>
      <c r="P18" s="152"/>
      <c r="Q18" s="152">
        <f t="shared" si="2"/>
        <v>10375</v>
      </c>
      <c r="R18" s="152">
        <f t="shared" si="0"/>
        <v>10704</v>
      </c>
      <c r="S18" s="259">
        <f t="shared" si="1"/>
        <v>6859</v>
      </c>
    </row>
    <row r="19" spans="1:19" ht="19.5" customHeight="1" thickBot="1">
      <c r="A19" s="87" t="s">
        <v>66</v>
      </c>
      <c r="B19" s="151">
        <v>710</v>
      </c>
      <c r="C19" s="152">
        <v>710</v>
      </c>
      <c r="D19" s="152">
        <v>595</v>
      </c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>
        <f t="shared" si="2"/>
        <v>710</v>
      </c>
      <c r="R19" s="152">
        <f t="shared" si="0"/>
        <v>710</v>
      </c>
      <c r="S19" s="260">
        <f t="shared" si="1"/>
        <v>595</v>
      </c>
    </row>
    <row r="20" spans="1:19" ht="18.75" customHeight="1" thickBot="1">
      <c r="A20" s="154" t="s">
        <v>34</v>
      </c>
      <c r="B20" s="155">
        <f aca="true" t="shared" si="3" ref="B20:P20">SUM(B12:B19)</f>
        <v>150967</v>
      </c>
      <c r="C20" s="156">
        <f t="shared" si="3"/>
        <v>150967</v>
      </c>
      <c r="D20" s="156">
        <f t="shared" si="3"/>
        <v>70321</v>
      </c>
      <c r="E20" s="156">
        <f t="shared" si="3"/>
        <v>0</v>
      </c>
      <c r="F20" s="156">
        <f t="shared" si="3"/>
        <v>0</v>
      </c>
      <c r="G20" s="156">
        <f t="shared" si="3"/>
        <v>0</v>
      </c>
      <c r="H20" s="156">
        <f t="shared" si="3"/>
        <v>7322</v>
      </c>
      <c r="I20" s="156">
        <f t="shared" si="3"/>
        <v>104132</v>
      </c>
      <c r="J20" s="156">
        <f t="shared" si="3"/>
        <v>49323</v>
      </c>
      <c r="K20" s="156">
        <f t="shared" si="3"/>
        <v>10000</v>
      </c>
      <c r="L20" s="156">
        <f t="shared" si="3"/>
        <v>10000</v>
      </c>
      <c r="M20" s="156">
        <f t="shared" si="3"/>
        <v>58</v>
      </c>
      <c r="N20" s="156">
        <f t="shared" si="3"/>
        <v>23263</v>
      </c>
      <c r="O20" s="156">
        <f t="shared" si="3"/>
        <v>23263</v>
      </c>
      <c r="P20" s="156">
        <f t="shared" si="3"/>
        <v>-1261</v>
      </c>
      <c r="Q20" s="153">
        <f t="shared" si="2"/>
        <v>168289</v>
      </c>
      <c r="R20" s="171">
        <f t="shared" si="0"/>
        <v>288362</v>
      </c>
      <c r="S20" s="261">
        <f t="shared" si="1"/>
        <v>141704</v>
      </c>
    </row>
    <row r="21" spans="1:1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1">
    <mergeCell ref="A6:S6"/>
  </mergeCells>
  <printOptions/>
  <pageMargins left="0.39" right="0.46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20" sqref="D20"/>
    </sheetView>
  </sheetViews>
  <sheetFormatPr defaultColWidth="9.140625" defaultRowHeight="12.75"/>
  <cols>
    <col min="1" max="1" width="19.8515625" style="0" customWidth="1"/>
    <col min="2" max="4" width="10.7109375" style="0" customWidth="1"/>
    <col min="5" max="5" width="12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4.00390625" style="0" customWidth="1"/>
  </cols>
  <sheetData>
    <row r="1" spans="1:10" ht="12.75">
      <c r="A1" s="1"/>
      <c r="B1" s="1"/>
      <c r="C1" s="1"/>
      <c r="D1" s="1"/>
      <c r="E1" s="1"/>
      <c r="F1" s="1"/>
      <c r="H1" s="59"/>
      <c r="I1" s="26" t="s">
        <v>47</v>
      </c>
      <c r="J1" s="17"/>
    </row>
    <row r="2" spans="1:10" ht="12.75">
      <c r="A2" s="1"/>
      <c r="B2" s="1"/>
      <c r="C2" s="1"/>
      <c r="D2" s="1"/>
      <c r="E2" s="1"/>
      <c r="F2" s="1"/>
      <c r="H2" s="59"/>
      <c r="I2" s="84"/>
      <c r="J2" s="83"/>
    </row>
    <row r="3" spans="1:10" ht="12.75">
      <c r="A3" s="1"/>
      <c r="B3" s="1"/>
      <c r="C3" s="1"/>
      <c r="D3" s="1"/>
      <c r="E3" s="1"/>
      <c r="F3" s="1"/>
      <c r="H3" s="59"/>
      <c r="I3" s="26"/>
      <c r="J3" s="2"/>
    </row>
    <row r="4" spans="1:9" ht="12.75">
      <c r="A4" s="1"/>
      <c r="B4" s="1"/>
      <c r="C4" s="1"/>
      <c r="D4" s="1"/>
      <c r="E4" s="1"/>
      <c r="F4" s="1"/>
      <c r="H4" s="59"/>
      <c r="I4" s="26"/>
    </row>
    <row r="5" spans="1:10" ht="19.5">
      <c r="A5" s="14" t="s">
        <v>48</v>
      </c>
      <c r="B5" s="14"/>
      <c r="C5" s="14"/>
      <c r="D5" s="14"/>
      <c r="E5" s="14"/>
      <c r="F5" s="14"/>
      <c r="G5" s="14"/>
      <c r="H5" s="14"/>
      <c r="I5" s="2"/>
      <c r="J5" s="17"/>
    </row>
    <row r="6" spans="1:10" ht="19.5">
      <c r="A6" s="14" t="s">
        <v>181</v>
      </c>
      <c r="B6" s="14"/>
      <c r="C6" s="14"/>
      <c r="D6" s="14"/>
      <c r="E6" s="14"/>
      <c r="F6" s="14"/>
      <c r="G6" s="14"/>
      <c r="H6" s="14"/>
      <c r="I6" s="2"/>
      <c r="J6" s="17"/>
    </row>
    <row r="7" spans="1:10" ht="19.5">
      <c r="A7" s="14"/>
      <c r="B7" s="14"/>
      <c r="C7" s="14"/>
      <c r="D7" s="14"/>
      <c r="E7" s="14"/>
      <c r="F7" s="14"/>
      <c r="G7" s="14"/>
      <c r="H7" s="14"/>
      <c r="I7" s="2"/>
      <c r="J7" s="17"/>
    </row>
    <row r="8" spans="1:10" ht="13.5" thickBot="1">
      <c r="A8" s="1"/>
      <c r="B8" s="1"/>
      <c r="C8" s="1"/>
      <c r="D8" s="1"/>
      <c r="E8" s="1"/>
      <c r="F8" s="1"/>
      <c r="G8" s="1"/>
      <c r="I8" s="1"/>
      <c r="J8" s="11" t="s">
        <v>0</v>
      </c>
    </row>
    <row r="9" spans="1:10" ht="15.75" customHeight="1">
      <c r="A9" s="63" t="s">
        <v>49</v>
      </c>
      <c r="B9" s="61" t="s">
        <v>50</v>
      </c>
      <c r="C9" s="6"/>
      <c r="D9" s="6"/>
      <c r="E9" s="6" t="s">
        <v>51</v>
      </c>
      <c r="F9" s="6"/>
      <c r="G9" s="6"/>
      <c r="H9" s="6" t="s">
        <v>52</v>
      </c>
      <c r="I9" s="64"/>
      <c r="J9" s="65"/>
    </row>
    <row r="10" spans="1:10" ht="15.75" customHeight="1">
      <c r="A10" s="62" t="s">
        <v>53</v>
      </c>
      <c r="B10" s="12" t="s">
        <v>4</v>
      </c>
      <c r="C10" s="4" t="s">
        <v>5</v>
      </c>
      <c r="D10" s="4" t="s">
        <v>3</v>
      </c>
      <c r="E10" s="4" t="s">
        <v>4</v>
      </c>
      <c r="F10" s="4" t="s">
        <v>5</v>
      </c>
      <c r="G10" s="4" t="s">
        <v>3</v>
      </c>
      <c r="H10" s="4" t="s">
        <v>4</v>
      </c>
      <c r="I10" s="4" t="s">
        <v>5</v>
      </c>
      <c r="J10" s="10" t="s">
        <v>3</v>
      </c>
    </row>
    <row r="11" spans="1:10" ht="15.75" customHeight="1" thickBot="1">
      <c r="A11" s="60"/>
      <c r="B11" s="89" t="s">
        <v>35</v>
      </c>
      <c r="C11" s="90"/>
      <c r="D11" s="85"/>
      <c r="E11" s="90" t="s">
        <v>35</v>
      </c>
      <c r="F11" s="90"/>
      <c r="G11" s="85"/>
      <c r="H11" s="90" t="s">
        <v>35</v>
      </c>
      <c r="I11" s="90"/>
      <c r="J11" s="86"/>
    </row>
    <row r="12" spans="1:10" ht="15.75" customHeight="1">
      <c r="A12" s="91" t="s">
        <v>174</v>
      </c>
      <c r="B12" s="140">
        <v>85389</v>
      </c>
      <c r="C12" s="141">
        <v>92949</v>
      </c>
      <c r="D12" s="141">
        <v>54375</v>
      </c>
      <c r="E12" s="141">
        <v>211973</v>
      </c>
      <c r="F12" s="141">
        <v>211912</v>
      </c>
      <c r="G12" s="141">
        <v>113655</v>
      </c>
      <c r="H12" s="264">
        <f>SUM(B12,E12)</f>
        <v>297362</v>
      </c>
      <c r="I12" s="264">
        <f>SUM(C12,F12)</f>
        <v>304861</v>
      </c>
      <c r="J12" s="265">
        <f>SUM(D12,G12)</f>
        <v>168030</v>
      </c>
    </row>
    <row r="13" spans="1:10" ht="15.75" customHeight="1">
      <c r="A13" s="92" t="s">
        <v>175</v>
      </c>
      <c r="B13" s="256">
        <v>21184</v>
      </c>
      <c r="C13" s="257">
        <v>117994</v>
      </c>
      <c r="D13" s="257">
        <v>29435</v>
      </c>
      <c r="E13" s="257">
        <v>159072</v>
      </c>
      <c r="F13" s="257">
        <v>62323</v>
      </c>
      <c r="G13" s="257">
        <v>45622</v>
      </c>
      <c r="H13" s="267">
        <f aca="true" t="shared" si="0" ref="H13:H19">SUM(B13,E13)</f>
        <v>180256</v>
      </c>
      <c r="I13" s="267">
        <f aca="true" t="shared" si="1" ref="I13:I19">SUM(C13,F13)</f>
        <v>180317</v>
      </c>
      <c r="J13" s="268">
        <f aca="true" t="shared" si="2" ref="J13:J19">SUM(D13,G13)</f>
        <v>75057</v>
      </c>
    </row>
    <row r="14" spans="1:10" ht="15.75" customHeight="1">
      <c r="A14" s="92" t="s">
        <v>33</v>
      </c>
      <c r="B14" s="123">
        <v>5205</v>
      </c>
      <c r="C14" s="122">
        <v>7066</v>
      </c>
      <c r="D14" s="122">
        <v>4706</v>
      </c>
      <c r="E14" s="122">
        <v>138417</v>
      </c>
      <c r="F14" s="122">
        <v>138417</v>
      </c>
      <c r="G14" s="122">
        <v>71446</v>
      </c>
      <c r="H14" s="267">
        <f t="shared" si="0"/>
        <v>143622</v>
      </c>
      <c r="I14" s="267">
        <f t="shared" si="1"/>
        <v>145483</v>
      </c>
      <c r="J14" s="268">
        <f t="shared" si="2"/>
        <v>76152</v>
      </c>
    </row>
    <row r="15" spans="1:10" s="88" customFormat="1" ht="15.75" customHeight="1">
      <c r="A15" s="92" t="s">
        <v>78</v>
      </c>
      <c r="B15" s="123">
        <v>3000</v>
      </c>
      <c r="C15" s="122">
        <v>3160</v>
      </c>
      <c r="D15" s="122">
        <v>1770</v>
      </c>
      <c r="E15" s="122">
        <v>32816</v>
      </c>
      <c r="F15" s="122">
        <v>32816</v>
      </c>
      <c r="G15" s="122">
        <v>15121</v>
      </c>
      <c r="H15" s="267">
        <f t="shared" si="0"/>
        <v>35816</v>
      </c>
      <c r="I15" s="267">
        <f t="shared" si="1"/>
        <v>35976</v>
      </c>
      <c r="J15" s="268">
        <f t="shared" si="2"/>
        <v>16891</v>
      </c>
    </row>
    <row r="16" spans="1:10" ht="15.75" customHeight="1">
      <c r="A16" s="92" t="s">
        <v>65</v>
      </c>
      <c r="B16" s="123">
        <v>8036</v>
      </c>
      <c r="C16" s="122">
        <v>12295</v>
      </c>
      <c r="D16" s="122">
        <v>19333</v>
      </c>
      <c r="E16" s="122">
        <v>312036</v>
      </c>
      <c r="F16" s="122">
        <v>312036</v>
      </c>
      <c r="G16" s="122">
        <v>147560</v>
      </c>
      <c r="H16" s="267">
        <f t="shared" si="0"/>
        <v>320072</v>
      </c>
      <c r="I16" s="267">
        <f t="shared" si="1"/>
        <v>324331</v>
      </c>
      <c r="J16" s="268">
        <f t="shared" si="2"/>
        <v>166893</v>
      </c>
    </row>
    <row r="17" spans="1:10" ht="15.75" customHeight="1">
      <c r="A17" s="92" t="s">
        <v>92</v>
      </c>
      <c r="B17" s="123">
        <v>34390</v>
      </c>
      <c r="C17" s="122">
        <v>43484</v>
      </c>
      <c r="D17" s="122">
        <v>24631</v>
      </c>
      <c r="E17" s="122">
        <v>344255</v>
      </c>
      <c r="F17" s="122">
        <v>344255</v>
      </c>
      <c r="G17" s="122">
        <v>180833</v>
      </c>
      <c r="H17" s="267">
        <f t="shared" si="0"/>
        <v>378645</v>
      </c>
      <c r="I17" s="267">
        <f t="shared" si="1"/>
        <v>387739</v>
      </c>
      <c r="J17" s="268">
        <f t="shared" si="2"/>
        <v>205464</v>
      </c>
    </row>
    <row r="18" spans="1:10" ht="15.75" customHeight="1">
      <c r="A18" s="92" t="s">
        <v>62</v>
      </c>
      <c r="B18" s="123">
        <v>10375</v>
      </c>
      <c r="C18" s="122">
        <v>10704</v>
      </c>
      <c r="D18" s="122">
        <v>6859</v>
      </c>
      <c r="E18" s="122">
        <v>43912</v>
      </c>
      <c r="F18" s="122">
        <v>43912</v>
      </c>
      <c r="G18" s="122">
        <v>27451</v>
      </c>
      <c r="H18" s="267">
        <f t="shared" si="0"/>
        <v>54287</v>
      </c>
      <c r="I18" s="267">
        <f t="shared" si="1"/>
        <v>54616</v>
      </c>
      <c r="J18" s="268">
        <f t="shared" si="2"/>
        <v>34310</v>
      </c>
    </row>
    <row r="19" spans="1:10" s="88" customFormat="1" ht="15" customHeight="1" thickBot="1">
      <c r="A19" s="92" t="s">
        <v>77</v>
      </c>
      <c r="B19" s="123">
        <v>710</v>
      </c>
      <c r="C19" s="122">
        <v>710</v>
      </c>
      <c r="D19" s="122">
        <v>595</v>
      </c>
      <c r="E19" s="122">
        <v>21045</v>
      </c>
      <c r="F19" s="122">
        <v>21045</v>
      </c>
      <c r="G19" s="122">
        <v>11969</v>
      </c>
      <c r="H19" s="257">
        <f t="shared" si="0"/>
        <v>21755</v>
      </c>
      <c r="I19" s="257">
        <f t="shared" si="1"/>
        <v>21755</v>
      </c>
      <c r="J19" s="266">
        <f t="shared" si="2"/>
        <v>12564</v>
      </c>
    </row>
    <row r="20" spans="1:10" ht="16.5" customHeight="1" thickBot="1">
      <c r="A20" s="97" t="s">
        <v>34</v>
      </c>
      <c r="B20" s="142">
        <f aca="true" t="shared" si="3" ref="B20:J20">SUM(B12:B19)</f>
        <v>168289</v>
      </c>
      <c r="C20" s="143">
        <f t="shared" si="3"/>
        <v>288362</v>
      </c>
      <c r="D20" s="143">
        <f t="shared" si="3"/>
        <v>141704</v>
      </c>
      <c r="E20" s="143">
        <f t="shared" si="3"/>
        <v>1263526</v>
      </c>
      <c r="F20" s="143">
        <f t="shared" si="3"/>
        <v>1166716</v>
      </c>
      <c r="G20" s="143">
        <f t="shared" si="3"/>
        <v>613657</v>
      </c>
      <c r="H20" s="143">
        <f t="shared" si="3"/>
        <v>1431815</v>
      </c>
      <c r="I20" s="143">
        <f t="shared" si="3"/>
        <v>1455078</v>
      </c>
      <c r="J20" s="144">
        <f t="shared" si="3"/>
        <v>755361</v>
      </c>
    </row>
    <row r="21" spans="1:10" ht="12.75">
      <c r="A21" s="172"/>
      <c r="B21" s="172"/>
      <c r="C21" s="172"/>
      <c r="D21" s="172"/>
      <c r="E21" s="172"/>
      <c r="F21" s="172"/>
      <c r="G21" s="172"/>
      <c r="H21" s="172"/>
      <c r="I21" s="172"/>
      <c r="J21" s="17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workbookViewId="0" topLeftCell="A7">
      <pane xSplit="1" ySplit="4" topLeftCell="B1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E8" sqref="E8"/>
    </sheetView>
  </sheetViews>
  <sheetFormatPr defaultColWidth="9.140625" defaultRowHeight="12.75"/>
  <cols>
    <col min="1" max="1" width="8.57421875" style="49" customWidth="1"/>
    <col min="2" max="2" width="7.8515625" style="49" bestFit="1" customWidth="1"/>
    <col min="3" max="3" width="7.57421875" style="49" bestFit="1" customWidth="1"/>
    <col min="4" max="7" width="6.7109375" style="49" bestFit="1" customWidth="1"/>
    <col min="8" max="9" width="6.28125" style="49" customWidth="1"/>
    <col min="10" max="10" width="6.57421875" style="49" bestFit="1" customWidth="1"/>
    <col min="11" max="13" width="5.7109375" style="49" bestFit="1" customWidth="1"/>
    <col min="14" max="14" width="5.57421875" style="49" customWidth="1"/>
    <col min="15" max="15" width="5.421875" style="49" customWidth="1"/>
    <col min="16" max="16" width="5.140625" style="49" customWidth="1"/>
    <col min="17" max="18" width="5.7109375" style="49" bestFit="1" customWidth="1"/>
    <col min="19" max="19" width="4.8515625" style="49" bestFit="1" customWidth="1"/>
    <col min="20" max="20" width="6.00390625" style="49" bestFit="1" customWidth="1"/>
    <col min="21" max="22" width="7.8515625" style="49" bestFit="1" customWidth="1"/>
    <col min="23" max="23" width="6.8515625" style="49" customWidth="1"/>
  </cols>
  <sheetData>
    <row r="1" spans="1:24" ht="12.75">
      <c r="A1" s="44"/>
      <c r="B1" s="44"/>
      <c r="C1" s="44"/>
      <c r="D1" s="44"/>
      <c r="E1" s="44"/>
      <c r="F1" s="44"/>
      <c r="G1" s="44"/>
      <c r="H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27" t="s">
        <v>57</v>
      </c>
      <c r="V1" s="17"/>
      <c r="W1" s="80"/>
      <c r="X1" s="1"/>
    </row>
    <row r="2" spans="1:24" ht="12.75">
      <c r="A2" s="44"/>
      <c r="B2" s="44"/>
      <c r="C2" s="44"/>
      <c r="D2" s="44"/>
      <c r="E2" s="44"/>
      <c r="F2" s="44"/>
      <c r="G2" s="44"/>
      <c r="H2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84"/>
      <c r="V2" s="83"/>
      <c r="W2" s="46"/>
      <c r="X2" s="1"/>
    </row>
    <row r="3" spans="1:24" ht="12.75">
      <c r="A3" s="44"/>
      <c r="B3" s="44"/>
      <c r="C3" s="44"/>
      <c r="D3" s="44"/>
      <c r="E3" s="44"/>
      <c r="F3" s="44"/>
      <c r="G3" s="44"/>
      <c r="H3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6"/>
      <c r="V3" s="2"/>
      <c r="W3" s="46"/>
      <c r="X3" s="1"/>
    </row>
    <row r="4" spans="1:24" ht="19.5">
      <c r="A4" s="14" t="s">
        <v>36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1"/>
    </row>
    <row r="5" spans="1:24" ht="19.5">
      <c r="A5" s="14" t="s">
        <v>215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1"/>
    </row>
    <row r="6" spans="1:24" ht="12.7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1"/>
    </row>
    <row r="7" spans="1:24" ht="13.5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/>
      <c r="V7" s="48"/>
      <c r="W7" s="80" t="s">
        <v>0</v>
      </c>
      <c r="X7" s="1"/>
    </row>
    <row r="8" spans="1:24" ht="16.5" customHeight="1">
      <c r="A8" s="51" t="s">
        <v>37</v>
      </c>
      <c r="B8" s="52" t="s">
        <v>38</v>
      </c>
      <c r="C8" s="52"/>
      <c r="D8" s="52"/>
      <c r="E8" s="52" t="s">
        <v>39</v>
      </c>
      <c r="F8" s="52"/>
      <c r="G8" s="52"/>
      <c r="H8" s="320" t="s">
        <v>40</v>
      </c>
      <c r="I8" s="321"/>
      <c r="J8" s="322"/>
      <c r="K8" s="323" t="s">
        <v>41</v>
      </c>
      <c r="L8" s="324"/>
      <c r="M8" s="325"/>
      <c r="N8" s="328" t="s">
        <v>93</v>
      </c>
      <c r="O8" s="329"/>
      <c r="P8" s="330"/>
      <c r="Q8" s="52" t="s">
        <v>88</v>
      </c>
      <c r="R8" s="52"/>
      <c r="S8" s="52"/>
      <c r="T8" s="53" t="s">
        <v>42</v>
      </c>
      <c r="U8" s="52" t="s">
        <v>43</v>
      </c>
      <c r="V8" s="52"/>
      <c r="W8" s="158"/>
      <c r="X8" s="160"/>
    </row>
    <row r="9" spans="1:24" ht="17.25" customHeight="1">
      <c r="A9" s="54" t="s">
        <v>44</v>
      </c>
      <c r="B9" s="55" t="s">
        <v>4</v>
      </c>
      <c r="C9" s="55" t="s">
        <v>30</v>
      </c>
      <c r="D9" s="55" t="s">
        <v>31</v>
      </c>
      <c r="E9" s="55" t="s">
        <v>4</v>
      </c>
      <c r="F9" s="55" t="s">
        <v>30</v>
      </c>
      <c r="G9" s="55" t="s">
        <v>31</v>
      </c>
      <c r="H9" s="55" t="s">
        <v>4</v>
      </c>
      <c r="I9" s="55" t="s">
        <v>30</v>
      </c>
      <c r="J9" s="55" t="s">
        <v>31</v>
      </c>
      <c r="K9" s="55" t="s">
        <v>68</v>
      </c>
      <c r="L9" s="55" t="s">
        <v>67</v>
      </c>
      <c r="M9" s="55" t="s">
        <v>31</v>
      </c>
      <c r="N9" s="55" t="s">
        <v>4</v>
      </c>
      <c r="O9" s="55" t="s">
        <v>30</v>
      </c>
      <c r="P9" s="55" t="s">
        <v>31</v>
      </c>
      <c r="Q9" s="55" t="s">
        <v>68</v>
      </c>
      <c r="R9" s="55" t="s">
        <v>30</v>
      </c>
      <c r="S9" s="55" t="s">
        <v>31</v>
      </c>
      <c r="T9" s="55" t="s">
        <v>45</v>
      </c>
      <c r="U9" s="55" t="s">
        <v>4</v>
      </c>
      <c r="V9" s="55" t="s">
        <v>30</v>
      </c>
      <c r="W9" s="94" t="s">
        <v>31</v>
      </c>
      <c r="X9" s="96" t="s">
        <v>3</v>
      </c>
    </row>
    <row r="10" spans="1:24" ht="15.75" customHeight="1" thickBot="1">
      <c r="A10" s="56"/>
      <c r="B10" s="57" t="s">
        <v>35</v>
      </c>
      <c r="C10" s="57"/>
      <c r="D10" s="58"/>
      <c r="E10" s="57" t="s">
        <v>35</v>
      </c>
      <c r="F10" s="57"/>
      <c r="G10" s="58"/>
      <c r="H10" s="82" t="s">
        <v>35</v>
      </c>
      <c r="I10" s="57"/>
      <c r="J10" s="58"/>
      <c r="K10" s="326" t="s">
        <v>35</v>
      </c>
      <c r="L10" s="327"/>
      <c r="M10" s="120"/>
      <c r="N10" s="318" t="s">
        <v>35</v>
      </c>
      <c r="O10" s="319"/>
      <c r="P10" s="170"/>
      <c r="Q10" s="318" t="s">
        <v>70</v>
      </c>
      <c r="R10" s="319"/>
      <c r="S10" s="58"/>
      <c r="T10" s="58"/>
      <c r="U10" s="57" t="s">
        <v>35</v>
      </c>
      <c r="V10" s="57"/>
      <c r="W10" s="95"/>
      <c r="X10" s="161" t="s">
        <v>6</v>
      </c>
    </row>
    <row r="11" spans="1:24" ht="18" customHeight="1">
      <c r="A11" s="93" t="s">
        <v>177</v>
      </c>
      <c r="B11" s="145">
        <v>83045</v>
      </c>
      <c r="C11" s="146">
        <v>83045</v>
      </c>
      <c r="D11" s="146">
        <v>40207</v>
      </c>
      <c r="E11" s="146">
        <v>22298</v>
      </c>
      <c r="F11" s="146">
        <v>22298</v>
      </c>
      <c r="G11" s="146">
        <v>10648</v>
      </c>
      <c r="H11" s="146">
        <v>192019</v>
      </c>
      <c r="I11" s="146">
        <v>199518</v>
      </c>
      <c r="J11" s="146">
        <v>97170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>
        <v>-6936</v>
      </c>
      <c r="U11" s="146">
        <f>SUM(B11,E11,H11,K11,N11,Q11)</f>
        <v>297362</v>
      </c>
      <c r="V11" s="146">
        <f>SUM(C11,F11,I11,L11,O11,R11)</f>
        <v>304861</v>
      </c>
      <c r="W11" s="159">
        <f>SUM(D11,G11,J11,M11,P11,S11,T11)</f>
        <v>141089</v>
      </c>
      <c r="X11" s="269">
        <f>W11/V11</f>
        <v>0.4627977996529566</v>
      </c>
    </row>
    <row r="12" spans="1:24" ht="18" customHeight="1">
      <c r="A12" s="93" t="s">
        <v>176</v>
      </c>
      <c r="B12" s="145">
        <v>131374</v>
      </c>
      <c r="C12" s="146">
        <v>131374</v>
      </c>
      <c r="D12" s="146">
        <v>62218</v>
      </c>
      <c r="E12" s="146">
        <v>17735</v>
      </c>
      <c r="F12" s="146">
        <v>17735</v>
      </c>
      <c r="G12" s="146">
        <v>8632</v>
      </c>
      <c r="H12" s="146">
        <v>31147</v>
      </c>
      <c r="I12" s="146">
        <v>31208</v>
      </c>
      <c r="J12" s="146">
        <v>3934</v>
      </c>
      <c r="K12" s="146"/>
      <c r="L12" s="146"/>
      <c r="M12" s="146">
        <v>273</v>
      </c>
      <c r="N12" s="146"/>
      <c r="O12" s="146"/>
      <c r="P12" s="146"/>
      <c r="Q12" s="146"/>
      <c r="R12" s="146"/>
      <c r="S12" s="146"/>
      <c r="T12" s="146"/>
      <c r="U12" s="146">
        <f>SUM(B12,E12,H12,K12,N12,Q12)</f>
        <v>180256</v>
      </c>
      <c r="V12" s="146">
        <f>SUM(C12,F12,I12,L12,O12,R12)</f>
        <v>180317</v>
      </c>
      <c r="W12" s="159">
        <f>SUM(D12,G12,J12,M12,P12,S12,T12)</f>
        <v>75057</v>
      </c>
      <c r="X12" s="162">
        <f>W12/V12</f>
        <v>0.41625027035720424</v>
      </c>
    </row>
    <row r="13" spans="1:24" s="88" customFormat="1" ht="18" customHeight="1">
      <c r="A13" s="50" t="s">
        <v>46</v>
      </c>
      <c r="B13" s="147">
        <v>94965</v>
      </c>
      <c r="C13" s="148">
        <v>95119</v>
      </c>
      <c r="D13" s="148">
        <v>47714</v>
      </c>
      <c r="E13" s="148">
        <v>25534</v>
      </c>
      <c r="F13" s="148">
        <v>25578</v>
      </c>
      <c r="G13" s="148">
        <v>13134</v>
      </c>
      <c r="H13" s="148">
        <v>23123</v>
      </c>
      <c r="I13" s="148">
        <v>24786</v>
      </c>
      <c r="J13" s="148">
        <v>15226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>
        <v>78</v>
      </c>
      <c r="U13" s="146">
        <f aca="true" t="shared" si="0" ref="U13:U19">SUM(B13,E13,H13,K13,N13,Q13)</f>
        <v>143622</v>
      </c>
      <c r="V13" s="146">
        <f aca="true" t="shared" si="1" ref="V13:V19">SUM(C13,F13,I13,L13,O13,R13)</f>
        <v>145483</v>
      </c>
      <c r="W13" s="159">
        <f aca="true" t="shared" si="2" ref="W13:W19">SUM(D13,G13,J13,M13,P13,S13,T13)</f>
        <v>76152</v>
      </c>
      <c r="X13" s="162">
        <f aca="true" t="shared" si="3" ref="X13:X19">W13/V13</f>
        <v>0.5234426015410736</v>
      </c>
    </row>
    <row r="14" spans="1:24" ht="18" customHeight="1">
      <c r="A14" s="50" t="s">
        <v>79</v>
      </c>
      <c r="B14" s="147">
        <v>25583</v>
      </c>
      <c r="C14" s="148">
        <v>25709</v>
      </c>
      <c r="D14" s="148">
        <v>12521</v>
      </c>
      <c r="E14" s="148">
        <v>6792</v>
      </c>
      <c r="F14" s="148">
        <v>6826</v>
      </c>
      <c r="G14" s="148">
        <v>3156</v>
      </c>
      <c r="H14" s="148">
        <v>3441</v>
      </c>
      <c r="I14" s="148">
        <v>3441</v>
      </c>
      <c r="J14" s="148">
        <v>1443</v>
      </c>
      <c r="K14" s="148"/>
      <c r="L14" s="148"/>
      <c r="M14" s="148"/>
      <c r="N14" s="148"/>
      <c r="O14" s="148"/>
      <c r="P14" s="148"/>
      <c r="Q14" s="148"/>
      <c r="R14" s="148"/>
      <c r="S14" s="148"/>
      <c r="T14" s="148">
        <v>-229</v>
      </c>
      <c r="U14" s="146">
        <f t="shared" si="0"/>
        <v>35816</v>
      </c>
      <c r="V14" s="146">
        <f t="shared" si="1"/>
        <v>35976</v>
      </c>
      <c r="W14" s="159">
        <f t="shared" si="2"/>
        <v>16891</v>
      </c>
      <c r="X14" s="162">
        <f t="shared" si="3"/>
        <v>0.46950744941071826</v>
      </c>
    </row>
    <row r="15" spans="1:24" ht="18" customHeight="1">
      <c r="A15" s="50" t="s">
        <v>80</v>
      </c>
      <c r="B15" s="147">
        <v>208505</v>
      </c>
      <c r="C15" s="148">
        <v>209544</v>
      </c>
      <c r="D15" s="148">
        <v>107538</v>
      </c>
      <c r="E15" s="148">
        <v>55755</v>
      </c>
      <c r="F15" s="148">
        <v>56034</v>
      </c>
      <c r="G15" s="148">
        <v>28290</v>
      </c>
      <c r="H15" s="148">
        <v>48972</v>
      </c>
      <c r="I15" s="148">
        <v>51913</v>
      </c>
      <c r="J15" s="148">
        <v>30815</v>
      </c>
      <c r="K15" s="148"/>
      <c r="L15" s="148"/>
      <c r="M15" s="148"/>
      <c r="N15" s="148"/>
      <c r="O15" s="148"/>
      <c r="P15" s="148"/>
      <c r="Q15" s="148">
        <v>6840</v>
      </c>
      <c r="R15" s="148">
        <v>6840</v>
      </c>
      <c r="S15" s="148"/>
      <c r="T15" s="148">
        <v>250</v>
      </c>
      <c r="U15" s="146">
        <f t="shared" si="0"/>
        <v>320072</v>
      </c>
      <c r="V15" s="146">
        <f t="shared" si="1"/>
        <v>324331</v>
      </c>
      <c r="W15" s="159">
        <f t="shared" si="2"/>
        <v>166893</v>
      </c>
      <c r="X15" s="162">
        <f t="shared" si="3"/>
        <v>0.5145761583074082</v>
      </c>
    </row>
    <row r="16" spans="1:24" ht="18" customHeight="1">
      <c r="A16" s="50" t="s">
        <v>81</v>
      </c>
      <c r="B16" s="147">
        <v>222912</v>
      </c>
      <c r="C16" s="148">
        <v>226005</v>
      </c>
      <c r="D16" s="148">
        <v>121940</v>
      </c>
      <c r="E16" s="148">
        <v>59335</v>
      </c>
      <c r="F16" s="148">
        <v>60169</v>
      </c>
      <c r="G16" s="148">
        <v>31582</v>
      </c>
      <c r="H16" s="148">
        <v>80254</v>
      </c>
      <c r="I16" s="148">
        <v>83499</v>
      </c>
      <c r="J16" s="148">
        <v>50085</v>
      </c>
      <c r="K16" s="148">
        <v>10000</v>
      </c>
      <c r="L16" s="148">
        <v>11008</v>
      </c>
      <c r="M16" s="148">
        <v>833</v>
      </c>
      <c r="N16" s="148"/>
      <c r="O16" s="148"/>
      <c r="P16" s="148"/>
      <c r="Q16" s="148">
        <v>6144</v>
      </c>
      <c r="R16" s="148">
        <v>7058</v>
      </c>
      <c r="S16" s="148">
        <v>1429</v>
      </c>
      <c r="T16" s="148">
        <v>-405</v>
      </c>
      <c r="U16" s="146">
        <f t="shared" si="0"/>
        <v>378645</v>
      </c>
      <c r="V16" s="146">
        <f t="shared" si="1"/>
        <v>387739</v>
      </c>
      <c r="W16" s="159">
        <f t="shared" si="2"/>
        <v>205464</v>
      </c>
      <c r="X16" s="162">
        <f t="shared" si="3"/>
        <v>0.5299028470182262</v>
      </c>
    </row>
    <row r="17" spans="1:24" ht="18" customHeight="1">
      <c r="A17" s="50" t="s">
        <v>82</v>
      </c>
      <c r="B17" s="147">
        <v>22535</v>
      </c>
      <c r="C17" s="148">
        <v>22535</v>
      </c>
      <c r="D17" s="148">
        <v>12475</v>
      </c>
      <c r="E17" s="148">
        <v>5383</v>
      </c>
      <c r="F17" s="148">
        <v>5383</v>
      </c>
      <c r="G17" s="148">
        <v>2715</v>
      </c>
      <c r="H17" s="148">
        <v>26369</v>
      </c>
      <c r="I17" s="148">
        <v>26698</v>
      </c>
      <c r="J17" s="148">
        <v>19747</v>
      </c>
      <c r="K17" s="148"/>
      <c r="L17" s="148"/>
      <c r="M17" s="148">
        <v>27</v>
      </c>
      <c r="N17" s="148"/>
      <c r="O17" s="148"/>
      <c r="P17" s="148"/>
      <c r="Q17" s="148"/>
      <c r="R17" s="148"/>
      <c r="S17" s="148"/>
      <c r="T17" s="148">
        <v>-654</v>
      </c>
      <c r="U17" s="146">
        <f t="shared" si="0"/>
        <v>54287</v>
      </c>
      <c r="V17" s="146">
        <f t="shared" si="1"/>
        <v>54616</v>
      </c>
      <c r="W17" s="159">
        <f t="shared" si="2"/>
        <v>34310</v>
      </c>
      <c r="X17" s="162">
        <f t="shared" si="3"/>
        <v>0.6282041892485718</v>
      </c>
    </row>
    <row r="18" spans="1:24" ht="18" customHeight="1" thickBot="1">
      <c r="A18" s="270" t="s">
        <v>83</v>
      </c>
      <c r="B18" s="271">
        <v>14571</v>
      </c>
      <c r="C18" s="272">
        <v>14571</v>
      </c>
      <c r="D18" s="272">
        <v>8683</v>
      </c>
      <c r="E18" s="272">
        <v>3720</v>
      </c>
      <c r="F18" s="272">
        <v>3720</v>
      </c>
      <c r="G18" s="272">
        <v>2253</v>
      </c>
      <c r="H18" s="272">
        <v>3464</v>
      </c>
      <c r="I18" s="272">
        <v>3464</v>
      </c>
      <c r="J18" s="272">
        <v>1686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>
        <v>-58</v>
      </c>
      <c r="U18" s="273">
        <f t="shared" si="0"/>
        <v>21755</v>
      </c>
      <c r="V18" s="273">
        <f t="shared" si="1"/>
        <v>21755</v>
      </c>
      <c r="W18" s="274">
        <f t="shared" si="2"/>
        <v>12564</v>
      </c>
      <c r="X18" s="275">
        <f t="shared" si="3"/>
        <v>0.5775224086416916</v>
      </c>
    </row>
    <row r="19" spans="1:24" s="88" customFormat="1" ht="18" customHeight="1" thickBot="1">
      <c r="A19" s="276" t="s">
        <v>69</v>
      </c>
      <c r="B19" s="155">
        <f aca="true" t="shared" si="4" ref="B19:T19">SUM(B11:B18)</f>
        <v>803490</v>
      </c>
      <c r="C19" s="156">
        <f t="shared" si="4"/>
        <v>807902</v>
      </c>
      <c r="D19" s="156">
        <f t="shared" si="4"/>
        <v>413296</v>
      </c>
      <c r="E19" s="156">
        <f t="shared" si="4"/>
        <v>196552</v>
      </c>
      <c r="F19" s="156">
        <f t="shared" si="4"/>
        <v>197743</v>
      </c>
      <c r="G19" s="156">
        <f t="shared" si="4"/>
        <v>100410</v>
      </c>
      <c r="H19" s="156">
        <f t="shared" si="4"/>
        <v>408789</v>
      </c>
      <c r="I19" s="156">
        <f t="shared" si="4"/>
        <v>424527</v>
      </c>
      <c r="J19" s="156">
        <f t="shared" si="4"/>
        <v>220106</v>
      </c>
      <c r="K19" s="156">
        <f t="shared" si="4"/>
        <v>10000</v>
      </c>
      <c r="L19" s="156">
        <f t="shared" si="4"/>
        <v>11008</v>
      </c>
      <c r="M19" s="156">
        <f t="shared" si="4"/>
        <v>1133</v>
      </c>
      <c r="N19" s="156">
        <f t="shared" si="4"/>
        <v>0</v>
      </c>
      <c r="O19" s="156">
        <f t="shared" si="4"/>
        <v>0</v>
      </c>
      <c r="P19" s="156">
        <f t="shared" si="4"/>
        <v>0</v>
      </c>
      <c r="Q19" s="156">
        <f t="shared" si="4"/>
        <v>12984</v>
      </c>
      <c r="R19" s="156">
        <f t="shared" si="4"/>
        <v>13898</v>
      </c>
      <c r="S19" s="156">
        <f t="shared" si="4"/>
        <v>1429</v>
      </c>
      <c r="T19" s="156">
        <f t="shared" si="4"/>
        <v>-7954</v>
      </c>
      <c r="U19" s="277">
        <f t="shared" si="0"/>
        <v>1431815</v>
      </c>
      <c r="V19" s="277">
        <f t="shared" si="1"/>
        <v>1455078</v>
      </c>
      <c r="W19" s="277">
        <f t="shared" si="2"/>
        <v>728420</v>
      </c>
      <c r="X19" s="278">
        <f t="shared" si="3"/>
        <v>0.5006054658238253</v>
      </c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"/>
    </row>
  </sheetData>
  <mergeCells count="6">
    <mergeCell ref="Q10:R10"/>
    <mergeCell ref="H8:J8"/>
    <mergeCell ref="K8:M8"/>
    <mergeCell ref="K10:L10"/>
    <mergeCell ref="N8:P8"/>
    <mergeCell ref="N10:O10"/>
  </mergeCells>
  <printOptions horizontalCentered="1" verticalCentered="1"/>
  <pageMargins left="0" right="0.07874015748031496" top="0.984251968503937" bottom="0.984251968503937" header="0.5118110236220472" footer="0.5118110236220472"/>
  <pageSetup fitToHeight="1" fitToWidth="1" horizontalDpi="180" verticalDpi="18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H91"/>
  <sheetViews>
    <sheetView workbookViewId="0" topLeftCell="A1">
      <pane xSplit="1" ySplit="9" topLeftCell="B3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" sqref="C2"/>
    </sheetView>
  </sheetViews>
  <sheetFormatPr defaultColWidth="9.140625" defaultRowHeight="12.75"/>
  <cols>
    <col min="1" max="1" width="36.28125" style="0" customWidth="1"/>
    <col min="2" max="2" width="12.140625" style="44" customWidth="1"/>
    <col min="3" max="3" width="12.8515625" style="44" customWidth="1"/>
    <col min="4" max="4" width="13.00390625" style="44" customWidth="1"/>
    <col min="5" max="5" width="11.140625" style="44" customWidth="1"/>
    <col min="6" max="6" width="0.9921875" style="207" customWidth="1"/>
    <col min="7" max="7" width="11.8515625" style="0" customWidth="1"/>
    <col min="8" max="9" width="12.140625" style="0" customWidth="1"/>
    <col min="10" max="10" width="12.00390625" style="0" customWidth="1"/>
  </cols>
  <sheetData>
    <row r="1" spans="8:10" ht="12.75">
      <c r="H1" s="334" t="s">
        <v>169</v>
      </c>
      <c r="I1" s="334"/>
      <c r="J1" s="334"/>
    </row>
    <row r="2" spans="1:10" ht="12.75">
      <c r="A2" s="1"/>
      <c r="G2" s="1"/>
      <c r="H2" s="333"/>
      <c r="I2" s="333"/>
      <c r="J2" s="333"/>
    </row>
    <row r="3" spans="1:10" ht="12.75">
      <c r="A3" s="1"/>
      <c r="G3" s="1"/>
      <c r="H3" s="68"/>
      <c r="I3" s="68"/>
      <c r="J3" s="68"/>
    </row>
    <row r="4" spans="1:10" ht="19.5">
      <c r="A4" s="208" t="s">
        <v>182</v>
      </c>
      <c r="B4" s="209"/>
      <c r="C4" s="209"/>
      <c r="D4" s="209"/>
      <c r="E4" s="209"/>
      <c r="F4" s="210"/>
      <c r="G4" s="2"/>
      <c r="H4" s="2"/>
      <c r="I4" s="2"/>
      <c r="J4" s="2"/>
    </row>
    <row r="5" spans="1:10" ht="19.5">
      <c r="A5" s="14"/>
      <c r="B5" s="209"/>
      <c r="C5" s="209"/>
      <c r="D5" s="209"/>
      <c r="E5" s="209"/>
      <c r="F5" s="210"/>
      <c r="G5" s="2"/>
      <c r="H5" s="2"/>
      <c r="I5" s="2"/>
      <c r="J5" s="2"/>
    </row>
    <row r="6" spans="1:10" ht="14.25" customHeight="1" thickBot="1">
      <c r="A6" s="211"/>
      <c r="B6" s="209"/>
      <c r="C6" s="209"/>
      <c r="D6" s="209"/>
      <c r="E6" s="209"/>
      <c r="F6" s="210"/>
      <c r="G6" s="2"/>
      <c r="H6" s="2"/>
      <c r="I6" s="2"/>
      <c r="J6" s="2"/>
    </row>
    <row r="7" spans="1:10" ht="15.75">
      <c r="A7" s="212" t="s">
        <v>109</v>
      </c>
      <c r="B7" s="335" t="s">
        <v>110</v>
      </c>
      <c r="C7" s="336"/>
      <c r="D7" s="336"/>
      <c r="E7" s="337"/>
      <c r="F7" s="213"/>
      <c r="G7" s="335" t="s">
        <v>111</v>
      </c>
      <c r="H7" s="336"/>
      <c r="I7" s="336"/>
      <c r="J7" s="337"/>
    </row>
    <row r="8" spans="1:10" ht="12.75">
      <c r="A8" s="214"/>
      <c r="B8" s="290" t="s">
        <v>4</v>
      </c>
      <c r="C8" s="291" t="s">
        <v>30</v>
      </c>
      <c r="D8" s="291" t="s">
        <v>31</v>
      </c>
      <c r="E8" s="292" t="s">
        <v>31</v>
      </c>
      <c r="F8" s="215"/>
      <c r="G8" s="290" t="s">
        <v>4</v>
      </c>
      <c r="H8" s="291" t="s">
        <v>30</v>
      </c>
      <c r="I8" s="291" t="s">
        <v>31</v>
      </c>
      <c r="J8" s="292" t="s">
        <v>31</v>
      </c>
    </row>
    <row r="9" spans="1:10" ht="13.5" thickBot="1">
      <c r="A9" s="216"/>
      <c r="B9" s="331" t="s">
        <v>35</v>
      </c>
      <c r="C9" s="332"/>
      <c r="D9" s="217"/>
      <c r="E9" s="280" t="s">
        <v>6</v>
      </c>
      <c r="F9" s="218"/>
      <c r="G9" s="331" t="s">
        <v>35</v>
      </c>
      <c r="H9" s="332"/>
      <c r="I9" s="294"/>
      <c r="J9" s="295" t="s">
        <v>6</v>
      </c>
    </row>
    <row r="10" spans="1:190" ht="12.75">
      <c r="A10" s="219" t="s">
        <v>112</v>
      </c>
      <c r="B10" s="250">
        <v>235305</v>
      </c>
      <c r="C10" s="254">
        <v>235305</v>
      </c>
      <c r="D10" s="251">
        <v>71091</v>
      </c>
      <c r="E10" s="281">
        <f>D10/C10</f>
        <v>0.302122776821572</v>
      </c>
      <c r="F10" s="220"/>
      <c r="G10" s="221">
        <v>12439</v>
      </c>
      <c r="H10" s="251">
        <v>12439</v>
      </c>
      <c r="I10" s="310">
        <v>4490</v>
      </c>
      <c r="J10" s="281">
        <f>I10/H10</f>
        <v>0.360961492081357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</row>
    <row r="11" spans="1:10" ht="12.75">
      <c r="A11" s="222" t="s">
        <v>113</v>
      </c>
      <c r="B11" s="223"/>
      <c r="C11" s="224"/>
      <c r="D11" s="224"/>
      <c r="E11" s="279"/>
      <c r="F11" s="225"/>
      <c r="G11" s="223">
        <v>25798</v>
      </c>
      <c r="H11" s="224">
        <v>25798</v>
      </c>
      <c r="I11" s="224">
        <v>11462</v>
      </c>
      <c r="J11" s="279">
        <f aca="true" t="shared" si="0" ref="J11:J41">I11/H11</f>
        <v>0.44429800759748816</v>
      </c>
    </row>
    <row r="12" spans="1:10" ht="12.75">
      <c r="A12" s="226" t="s">
        <v>114</v>
      </c>
      <c r="B12" s="223">
        <v>80008</v>
      </c>
      <c r="C12" s="224">
        <v>80008</v>
      </c>
      <c r="D12" s="224">
        <v>21676</v>
      </c>
      <c r="E12" s="279">
        <f>D12/C12</f>
        <v>0.27092290770922905</v>
      </c>
      <c r="F12" s="225"/>
      <c r="G12" s="223">
        <v>78466</v>
      </c>
      <c r="H12" s="224">
        <v>78466</v>
      </c>
      <c r="I12" s="224">
        <v>20679</v>
      </c>
      <c r="J12" s="279">
        <f t="shared" si="0"/>
        <v>0.26354089669410957</v>
      </c>
    </row>
    <row r="13" spans="1:10" ht="12.75">
      <c r="A13" s="227" t="s">
        <v>115</v>
      </c>
      <c r="B13" s="228">
        <f>SUM(B14:B17)</f>
        <v>38113</v>
      </c>
      <c r="C13" s="228">
        <f>SUM(C14:C17)</f>
        <v>77190</v>
      </c>
      <c r="D13" s="228">
        <f>SUM(D14:D17)</f>
        <v>18915</v>
      </c>
      <c r="E13" s="279">
        <f>D13/C13</f>
        <v>0.24504469490866693</v>
      </c>
      <c r="F13" s="225"/>
      <c r="G13" s="228">
        <f>SUM(G14:G17)</f>
        <v>35210</v>
      </c>
      <c r="H13" s="228">
        <f>SUM(H14:H17)</f>
        <v>98697</v>
      </c>
      <c r="I13" s="228">
        <f>SUM(I14:I17)</f>
        <v>41436</v>
      </c>
      <c r="J13" s="279">
        <f t="shared" si="0"/>
        <v>0.4198303899814584</v>
      </c>
    </row>
    <row r="14" spans="1:10" ht="12.75">
      <c r="A14" s="230" t="s">
        <v>116</v>
      </c>
      <c r="B14" s="235">
        <v>12596</v>
      </c>
      <c r="C14" s="232">
        <v>12596</v>
      </c>
      <c r="D14" s="237">
        <v>12619</v>
      </c>
      <c r="E14" s="279"/>
      <c r="F14" s="225"/>
      <c r="G14" s="231"/>
      <c r="H14" s="232"/>
      <c r="I14" s="232">
        <v>137</v>
      </c>
      <c r="J14" s="279"/>
    </row>
    <row r="15" spans="1:10" ht="12.75">
      <c r="A15" s="230" t="s">
        <v>117</v>
      </c>
      <c r="B15" s="235">
        <v>25517</v>
      </c>
      <c r="C15" s="232">
        <v>25517</v>
      </c>
      <c r="D15" s="232">
        <v>6296</v>
      </c>
      <c r="E15" s="279"/>
      <c r="F15" s="225"/>
      <c r="G15" s="231">
        <v>32333</v>
      </c>
      <c r="H15" s="232">
        <v>32333</v>
      </c>
      <c r="I15" s="232">
        <v>38422</v>
      </c>
      <c r="J15" s="279"/>
    </row>
    <row r="16" spans="1:10" ht="12.75">
      <c r="A16" s="230" t="s">
        <v>191</v>
      </c>
      <c r="B16" s="235"/>
      <c r="C16" s="232"/>
      <c r="D16" s="232"/>
      <c r="E16" s="279"/>
      <c r="F16" s="225"/>
      <c r="G16" s="231">
        <v>2877</v>
      </c>
      <c r="H16" s="232">
        <v>5529</v>
      </c>
      <c r="I16" s="232">
        <v>2877</v>
      </c>
      <c r="J16" s="279"/>
    </row>
    <row r="17" spans="1:10" ht="12.75">
      <c r="A17" s="312" t="s">
        <v>187</v>
      </c>
      <c r="B17" s="235"/>
      <c r="C17" s="232">
        <v>39077</v>
      </c>
      <c r="D17" s="232"/>
      <c r="E17" s="279"/>
      <c r="F17" s="225"/>
      <c r="G17" s="231"/>
      <c r="H17" s="232">
        <v>60835</v>
      </c>
      <c r="I17" s="232"/>
      <c r="J17" s="279"/>
    </row>
    <row r="18" spans="1:10" ht="12.75">
      <c r="A18" s="252" t="s">
        <v>185</v>
      </c>
      <c r="B18" s="235">
        <v>32399</v>
      </c>
      <c r="C18" s="237">
        <v>32399</v>
      </c>
      <c r="D18" s="232"/>
      <c r="E18" s="279">
        <f>D18/C18</f>
        <v>0</v>
      </c>
      <c r="F18" s="225"/>
      <c r="G18" s="311">
        <v>33229</v>
      </c>
      <c r="H18" s="232">
        <v>33229</v>
      </c>
      <c r="I18" s="232"/>
      <c r="J18" s="279">
        <f t="shared" si="0"/>
        <v>0</v>
      </c>
    </row>
    <row r="19" spans="1:10" ht="12.75">
      <c r="A19" s="222" t="s">
        <v>118</v>
      </c>
      <c r="B19" s="223">
        <v>1250</v>
      </c>
      <c r="C19" s="224">
        <v>1250</v>
      </c>
      <c r="D19" s="224">
        <v>1095</v>
      </c>
      <c r="E19" s="279">
        <f>D19/C19</f>
        <v>0.876</v>
      </c>
      <c r="F19" s="225"/>
      <c r="G19" s="223">
        <v>6250</v>
      </c>
      <c r="H19" s="224">
        <v>6250</v>
      </c>
      <c r="I19" s="224">
        <v>4077</v>
      </c>
      <c r="J19" s="279">
        <f t="shared" si="0"/>
        <v>0.65232</v>
      </c>
    </row>
    <row r="20" spans="1:10" ht="12.75">
      <c r="A20" s="222" t="s">
        <v>119</v>
      </c>
      <c r="B20" s="233"/>
      <c r="C20" s="224"/>
      <c r="D20" s="224"/>
      <c r="E20" s="279"/>
      <c r="F20" s="225"/>
      <c r="G20" s="223">
        <v>4550</v>
      </c>
      <c r="H20" s="224">
        <v>4550</v>
      </c>
      <c r="I20" s="224">
        <v>1068</v>
      </c>
      <c r="J20" s="279">
        <f t="shared" si="0"/>
        <v>0.2347252747252747</v>
      </c>
    </row>
    <row r="21" spans="1:10" ht="12.75">
      <c r="A21" s="222" t="s">
        <v>120</v>
      </c>
      <c r="B21" s="223"/>
      <c r="C21" s="224"/>
      <c r="D21" s="224"/>
      <c r="E21" s="279"/>
      <c r="F21" s="225"/>
      <c r="G21" s="223">
        <v>6565</v>
      </c>
      <c r="H21" s="224">
        <v>6565</v>
      </c>
      <c r="I21" s="224">
        <v>3282</v>
      </c>
      <c r="J21" s="279">
        <f t="shared" si="0"/>
        <v>0.49992383853769995</v>
      </c>
    </row>
    <row r="22" spans="1:10" ht="12.75">
      <c r="A22" s="222" t="s">
        <v>121</v>
      </c>
      <c r="B22" s="223">
        <v>525</v>
      </c>
      <c r="C22" s="224">
        <v>525</v>
      </c>
      <c r="D22" s="224">
        <v>689</v>
      </c>
      <c r="E22" s="279">
        <f>D22/C22</f>
        <v>1.3123809523809524</v>
      </c>
      <c r="F22" s="225"/>
      <c r="G22" s="223">
        <v>4102</v>
      </c>
      <c r="H22" s="224">
        <v>4102</v>
      </c>
      <c r="I22" s="224">
        <v>1743</v>
      </c>
      <c r="J22" s="279">
        <f t="shared" si="0"/>
        <v>0.4249146757679181</v>
      </c>
    </row>
    <row r="23" spans="1:10" ht="12.75">
      <c r="A23" s="222" t="s">
        <v>122</v>
      </c>
      <c r="B23" s="223"/>
      <c r="C23" s="224"/>
      <c r="D23" s="224">
        <v>274</v>
      </c>
      <c r="E23" s="279"/>
      <c r="F23" s="225"/>
      <c r="G23" s="223">
        <v>750</v>
      </c>
      <c r="H23" s="224">
        <v>750</v>
      </c>
      <c r="I23" s="224">
        <v>312</v>
      </c>
      <c r="J23" s="279">
        <f t="shared" si="0"/>
        <v>0.416</v>
      </c>
    </row>
    <row r="24" spans="1:10" ht="12.75">
      <c r="A24" s="222" t="s">
        <v>123</v>
      </c>
      <c r="B24" s="223">
        <v>12340</v>
      </c>
      <c r="C24" s="224">
        <v>12340</v>
      </c>
      <c r="D24" s="224">
        <v>3225</v>
      </c>
      <c r="E24" s="279">
        <f>D24/C24</f>
        <v>0.2613452188006483</v>
      </c>
      <c r="F24" s="225"/>
      <c r="G24" s="223">
        <v>18093</v>
      </c>
      <c r="H24" s="224">
        <v>18093</v>
      </c>
      <c r="I24" s="224">
        <v>5708</v>
      </c>
      <c r="J24" s="279">
        <f t="shared" si="0"/>
        <v>0.3154811252970762</v>
      </c>
    </row>
    <row r="25" spans="1:10" ht="12.75">
      <c r="A25" s="222" t="s">
        <v>124</v>
      </c>
      <c r="B25" s="231"/>
      <c r="C25" s="232"/>
      <c r="D25" s="232"/>
      <c r="E25" s="279"/>
      <c r="F25" s="234"/>
      <c r="G25" s="235">
        <v>7111</v>
      </c>
      <c r="H25" s="237">
        <v>7111</v>
      </c>
      <c r="I25" s="237">
        <v>2294</v>
      </c>
      <c r="J25" s="279">
        <f t="shared" si="0"/>
        <v>0.32259879060610325</v>
      </c>
    </row>
    <row r="26" spans="1:10" ht="12.75">
      <c r="A26" s="236" t="s">
        <v>125</v>
      </c>
      <c r="B26" s="231"/>
      <c r="C26" s="232"/>
      <c r="D26" s="232"/>
      <c r="E26" s="279"/>
      <c r="F26" s="234"/>
      <c r="G26" s="235">
        <v>43082</v>
      </c>
      <c r="H26" s="237">
        <v>43082</v>
      </c>
      <c r="I26" s="237">
        <v>23666</v>
      </c>
      <c r="J26" s="279">
        <f t="shared" si="0"/>
        <v>0.5493245438930412</v>
      </c>
    </row>
    <row r="27" spans="1:10" ht="12.75">
      <c r="A27" s="236" t="s">
        <v>188</v>
      </c>
      <c r="B27" s="231"/>
      <c r="C27" s="232"/>
      <c r="D27" s="237">
        <v>13</v>
      </c>
      <c r="E27" s="279"/>
      <c r="F27" s="234"/>
      <c r="G27" s="235"/>
      <c r="H27" s="232"/>
      <c r="I27" s="237">
        <v>94</v>
      </c>
      <c r="J27" s="279"/>
    </row>
    <row r="28" spans="1:10" ht="12.75">
      <c r="A28" s="236"/>
      <c r="B28" s="231"/>
      <c r="C28" s="232"/>
      <c r="D28" s="232"/>
      <c r="E28" s="279"/>
      <c r="F28" s="234"/>
      <c r="G28" s="235"/>
      <c r="H28" s="232"/>
      <c r="I28" s="232"/>
      <c r="J28" s="279"/>
    </row>
    <row r="29" spans="1:10" ht="12.75">
      <c r="A29" s="236" t="s">
        <v>126</v>
      </c>
      <c r="B29" s="235">
        <v>680290</v>
      </c>
      <c r="C29" s="232">
        <v>731861</v>
      </c>
      <c r="D29" s="237">
        <v>754703</v>
      </c>
      <c r="E29" s="279">
        <f>D29/C29</f>
        <v>1.0312108446822552</v>
      </c>
      <c r="F29" s="234"/>
      <c r="G29" s="231">
        <v>747219</v>
      </c>
      <c r="H29" s="237">
        <v>770248</v>
      </c>
      <c r="I29" s="237">
        <v>712574</v>
      </c>
      <c r="J29" s="279">
        <f t="shared" si="0"/>
        <v>0.9251228175860242</v>
      </c>
    </row>
    <row r="30" spans="1:10" ht="12.75">
      <c r="A30" s="222" t="s">
        <v>127</v>
      </c>
      <c r="B30" s="231">
        <v>400</v>
      </c>
      <c r="C30" s="232">
        <v>210</v>
      </c>
      <c r="D30" s="232">
        <v>210</v>
      </c>
      <c r="E30" s="279">
        <f>D30/C30</f>
        <v>1</v>
      </c>
      <c r="F30" s="234"/>
      <c r="G30" s="231">
        <v>400</v>
      </c>
      <c r="H30" s="232">
        <v>210</v>
      </c>
      <c r="I30" s="232">
        <v>100</v>
      </c>
      <c r="J30" s="279">
        <f t="shared" si="0"/>
        <v>0.47619047619047616</v>
      </c>
    </row>
    <row r="31" spans="1:10" ht="12.75">
      <c r="A31" s="227" t="s">
        <v>128</v>
      </c>
      <c r="B31" s="228">
        <f>SUM(B32:B34)</f>
        <v>246699</v>
      </c>
      <c r="C31" s="228">
        <f>SUM(C32:C34)</f>
        <v>246699</v>
      </c>
      <c r="D31" s="228">
        <f>SUM(D32:D34)</f>
        <v>100587</v>
      </c>
      <c r="E31" s="279">
        <f>D31/C31</f>
        <v>0.4077316892245206</v>
      </c>
      <c r="F31" s="234"/>
      <c r="G31" s="231">
        <f>SUM(G32:G34)</f>
        <v>0</v>
      </c>
      <c r="H31" s="231">
        <f>SUM(H32:H34)</f>
        <v>0</v>
      </c>
      <c r="I31" s="231">
        <f>SUM(I32:I34)</f>
        <v>0</v>
      </c>
      <c r="J31" s="279"/>
    </row>
    <row r="32" spans="1:10" ht="12.75">
      <c r="A32" s="230" t="s">
        <v>129</v>
      </c>
      <c r="B32" s="231">
        <v>168699</v>
      </c>
      <c r="C32" s="232">
        <v>168699</v>
      </c>
      <c r="D32" s="232">
        <v>63770</v>
      </c>
      <c r="E32" s="279"/>
      <c r="F32" s="234"/>
      <c r="G32" s="231"/>
      <c r="H32" s="232"/>
      <c r="I32" s="232"/>
      <c r="J32" s="279"/>
    </row>
    <row r="33" spans="1:10" ht="12.75">
      <c r="A33" s="230" t="s">
        <v>130</v>
      </c>
      <c r="B33" s="231">
        <v>70000</v>
      </c>
      <c r="C33" s="232">
        <v>70000</v>
      </c>
      <c r="D33" s="232">
        <v>33809</v>
      </c>
      <c r="E33" s="279"/>
      <c r="F33" s="234"/>
      <c r="G33" s="231"/>
      <c r="H33" s="232"/>
      <c r="I33" s="232"/>
      <c r="J33" s="279"/>
    </row>
    <row r="34" spans="1:10" ht="12.75">
      <c r="A34" s="230" t="s">
        <v>131</v>
      </c>
      <c r="B34" s="231">
        <v>8000</v>
      </c>
      <c r="C34" s="232">
        <v>8000</v>
      </c>
      <c r="D34" s="232">
        <v>3008</v>
      </c>
      <c r="E34" s="279"/>
      <c r="F34" s="234"/>
      <c r="G34" s="231"/>
      <c r="H34" s="232"/>
      <c r="I34" s="232"/>
      <c r="J34" s="279"/>
    </row>
    <row r="35" spans="1:10" ht="12.75">
      <c r="A35" s="227" t="s">
        <v>132</v>
      </c>
      <c r="B35" s="231"/>
      <c r="C35" s="232"/>
      <c r="D35" s="232"/>
      <c r="E35" s="279"/>
      <c r="F35" s="234"/>
      <c r="G35" s="228">
        <f>SUM(G36:G38)</f>
        <v>4500</v>
      </c>
      <c r="H35" s="228">
        <f>SUM(H36:H38)</f>
        <v>4500</v>
      </c>
      <c r="I35" s="228">
        <f>SUM(I36:I38)</f>
        <v>1500</v>
      </c>
      <c r="J35" s="279">
        <f t="shared" si="0"/>
        <v>0.3333333333333333</v>
      </c>
    </row>
    <row r="36" spans="1:10" ht="12.75">
      <c r="A36" s="230" t="s">
        <v>133</v>
      </c>
      <c r="B36" s="231"/>
      <c r="C36" s="232"/>
      <c r="D36" s="232"/>
      <c r="E36" s="279"/>
      <c r="F36" s="234"/>
      <c r="G36" s="231">
        <v>3000</v>
      </c>
      <c r="H36" s="232">
        <v>3000</v>
      </c>
      <c r="I36" s="232">
        <v>750</v>
      </c>
      <c r="J36" s="279"/>
    </row>
    <row r="37" spans="1:10" ht="12.75">
      <c r="A37" s="230" t="s">
        <v>134</v>
      </c>
      <c r="B37" s="231"/>
      <c r="C37" s="232"/>
      <c r="D37" s="232"/>
      <c r="E37" s="279"/>
      <c r="F37" s="234"/>
      <c r="G37" s="231">
        <v>1000</v>
      </c>
      <c r="H37" s="232">
        <v>1000</v>
      </c>
      <c r="I37" s="232">
        <v>250</v>
      </c>
      <c r="J37" s="279"/>
    </row>
    <row r="38" spans="1:10" ht="12.75">
      <c r="A38" s="230" t="s">
        <v>135</v>
      </c>
      <c r="B38" s="231"/>
      <c r="C38" s="232"/>
      <c r="D38" s="232"/>
      <c r="E38" s="279"/>
      <c r="F38" s="234"/>
      <c r="G38" s="231">
        <v>500</v>
      </c>
      <c r="H38" s="232">
        <v>500</v>
      </c>
      <c r="I38" s="232">
        <v>500</v>
      </c>
      <c r="J38" s="279"/>
    </row>
    <row r="39" spans="1:10" ht="12.75">
      <c r="A39" s="222" t="s">
        <v>136</v>
      </c>
      <c r="B39" s="231"/>
      <c r="C39" s="232"/>
      <c r="D39" s="232"/>
      <c r="E39" s="279"/>
      <c r="F39" s="234"/>
      <c r="G39" s="231">
        <v>3750</v>
      </c>
      <c r="H39" s="232">
        <v>3750</v>
      </c>
      <c r="I39" s="232">
        <v>1909</v>
      </c>
      <c r="J39" s="279">
        <f t="shared" si="0"/>
        <v>0.5090666666666667</v>
      </c>
    </row>
    <row r="40" spans="1:10" ht="12.75">
      <c r="A40" s="222" t="s">
        <v>137</v>
      </c>
      <c r="B40" s="231"/>
      <c r="C40" s="232"/>
      <c r="D40" s="232"/>
      <c r="E40" s="279"/>
      <c r="F40" s="234"/>
      <c r="G40" s="231">
        <v>27500</v>
      </c>
      <c r="H40" s="232">
        <v>27500</v>
      </c>
      <c r="I40" s="232">
        <v>15974</v>
      </c>
      <c r="J40" s="279">
        <f t="shared" si="0"/>
        <v>0.5808727272727273</v>
      </c>
    </row>
    <row r="41" spans="1:10" ht="15.75" customHeight="1" thickBot="1">
      <c r="A41" s="298" t="s">
        <v>138</v>
      </c>
      <c r="B41" s="299">
        <v>600</v>
      </c>
      <c r="C41" s="300">
        <v>1600</v>
      </c>
      <c r="D41" s="300">
        <v>230</v>
      </c>
      <c r="E41" s="301">
        <f>D41/C41</f>
        <v>0.14375</v>
      </c>
      <c r="F41" s="302"/>
      <c r="G41" s="299">
        <v>15018</v>
      </c>
      <c r="H41" s="300">
        <v>22518</v>
      </c>
      <c r="I41" s="300">
        <v>13738</v>
      </c>
      <c r="J41" s="293">
        <f t="shared" si="0"/>
        <v>0.6100897060129674</v>
      </c>
    </row>
    <row r="42" spans="1:10" ht="15.75" customHeight="1">
      <c r="A42" s="296"/>
      <c r="B42" s="249"/>
      <c r="C42" s="249"/>
      <c r="D42" s="249"/>
      <c r="E42" s="343"/>
      <c r="F42" s="248"/>
      <c r="G42" s="249"/>
      <c r="H42" s="249"/>
      <c r="I42" s="249"/>
      <c r="J42" s="343"/>
    </row>
    <row r="43" spans="1:10" ht="15.75" customHeight="1" thickBot="1">
      <c r="A43" s="296"/>
      <c r="B43" s="249"/>
      <c r="C43" s="249"/>
      <c r="D43" s="297"/>
      <c r="E43" s="249"/>
      <c r="F43" s="248"/>
      <c r="G43" s="249"/>
      <c r="H43" s="249"/>
      <c r="I43" s="249"/>
      <c r="J43" s="249"/>
    </row>
    <row r="44" spans="1:10" ht="15.75">
      <c r="A44" s="212" t="s">
        <v>109</v>
      </c>
      <c r="B44" s="335" t="s">
        <v>110</v>
      </c>
      <c r="C44" s="336"/>
      <c r="D44" s="336"/>
      <c r="E44" s="337"/>
      <c r="F44" s="213"/>
      <c r="G44" s="335" t="s">
        <v>111</v>
      </c>
      <c r="H44" s="336"/>
      <c r="I44" s="336"/>
      <c r="J44" s="337"/>
    </row>
    <row r="45" spans="1:10" ht="12.75">
      <c r="A45" s="214"/>
      <c r="B45" s="290" t="s">
        <v>4</v>
      </c>
      <c r="C45" s="291" t="s">
        <v>30</v>
      </c>
      <c r="D45" s="291" t="s">
        <v>31</v>
      </c>
      <c r="E45" s="292" t="s">
        <v>31</v>
      </c>
      <c r="F45" s="303"/>
      <c r="G45" s="290" t="s">
        <v>4</v>
      </c>
      <c r="H45" s="291" t="s">
        <v>30</v>
      </c>
      <c r="I45" s="291" t="s">
        <v>31</v>
      </c>
      <c r="J45" s="292" t="s">
        <v>31</v>
      </c>
    </row>
    <row r="46" spans="1:10" ht="13.5" thickBot="1">
      <c r="A46" s="216"/>
      <c r="B46" s="331" t="s">
        <v>35</v>
      </c>
      <c r="C46" s="332"/>
      <c r="D46" s="294"/>
      <c r="E46" s="295" t="s">
        <v>6</v>
      </c>
      <c r="F46" s="218"/>
      <c r="G46" s="331" t="s">
        <v>35</v>
      </c>
      <c r="H46" s="332"/>
      <c r="I46" s="294"/>
      <c r="J46" s="295" t="s">
        <v>6</v>
      </c>
    </row>
    <row r="47" spans="1:10" ht="12.75">
      <c r="A47" s="227" t="s">
        <v>139</v>
      </c>
      <c r="B47" s="304">
        <f>SUM(B48:B50)</f>
        <v>1291928</v>
      </c>
      <c r="C47" s="304">
        <f>SUM(C48:C50)</f>
        <v>1338012</v>
      </c>
      <c r="D47" s="304">
        <f>SUM(D48:D51)</f>
        <v>722333</v>
      </c>
      <c r="E47" s="305">
        <f>D47/C47</f>
        <v>0.5398553974104866</v>
      </c>
      <c r="F47" s="234"/>
      <c r="G47" s="306">
        <f>SUM(G48:G50)</f>
        <v>0</v>
      </c>
      <c r="H47" s="306">
        <f>SUM(H48:H50)</f>
        <v>0</v>
      </c>
      <c r="I47" s="313">
        <f>SUM(I48:I51)</f>
        <v>1859</v>
      </c>
      <c r="J47" s="287"/>
    </row>
    <row r="48" spans="1:10" ht="12.75">
      <c r="A48" s="230" t="s">
        <v>190</v>
      </c>
      <c r="B48" s="231">
        <v>42360</v>
      </c>
      <c r="C48" s="232">
        <v>42360</v>
      </c>
      <c r="D48" s="232">
        <v>16196</v>
      </c>
      <c r="E48" s="253"/>
      <c r="F48" s="234"/>
      <c r="G48" s="231"/>
      <c r="H48" s="232"/>
      <c r="I48" s="232"/>
      <c r="J48" s="288"/>
    </row>
    <row r="49" spans="1:10" ht="12.75">
      <c r="A49" s="230" t="s">
        <v>140</v>
      </c>
      <c r="B49" s="231">
        <v>483393</v>
      </c>
      <c r="C49" s="232">
        <v>483393</v>
      </c>
      <c r="D49" s="232">
        <v>252814</v>
      </c>
      <c r="E49" s="253"/>
      <c r="F49" s="234"/>
      <c r="G49" s="231"/>
      <c r="H49" s="232"/>
      <c r="I49" s="232"/>
      <c r="J49" s="288"/>
    </row>
    <row r="50" spans="1:10" ht="12.75">
      <c r="A50" s="230" t="s">
        <v>141</v>
      </c>
      <c r="B50" s="231">
        <v>766175</v>
      </c>
      <c r="C50" s="232">
        <v>812259</v>
      </c>
      <c r="D50" s="232">
        <v>451083</v>
      </c>
      <c r="E50" s="253"/>
      <c r="F50" s="234"/>
      <c r="G50" s="231"/>
      <c r="H50" s="232"/>
      <c r="I50" s="232"/>
      <c r="J50" s="288"/>
    </row>
    <row r="51" spans="1:10" ht="12.75">
      <c r="A51" s="230" t="s">
        <v>189</v>
      </c>
      <c r="B51" s="231"/>
      <c r="C51" s="232"/>
      <c r="D51" s="232">
        <v>2240</v>
      </c>
      <c r="E51" s="253"/>
      <c r="F51" s="234"/>
      <c r="G51" s="231"/>
      <c r="H51" s="232"/>
      <c r="I51" s="232">
        <v>1859</v>
      </c>
      <c r="J51" s="288"/>
    </row>
    <row r="52" spans="1:10" ht="12.75">
      <c r="A52" s="222" t="s">
        <v>142</v>
      </c>
      <c r="B52" s="223">
        <v>32413</v>
      </c>
      <c r="C52" s="224">
        <v>32413</v>
      </c>
      <c r="D52" s="224">
        <v>28203</v>
      </c>
      <c r="E52" s="253">
        <f>D52/C52</f>
        <v>0.8701138432110573</v>
      </c>
      <c r="F52" s="225"/>
      <c r="G52" s="223">
        <v>266755</v>
      </c>
      <c r="H52" s="224">
        <v>266755</v>
      </c>
      <c r="I52" s="224">
        <v>74191</v>
      </c>
      <c r="J52" s="288">
        <f aca="true" t="shared" si="1" ref="J52:J84">I52/H52</f>
        <v>0.2781241213847913</v>
      </c>
    </row>
    <row r="53" spans="1:10" ht="12.75">
      <c r="A53" s="222" t="s">
        <v>143</v>
      </c>
      <c r="B53" s="231"/>
      <c r="C53" s="232"/>
      <c r="D53" s="232"/>
      <c r="E53" s="253"/>
      <c r="F53" s="234"/>
      <c r="G53" s="223">
        <v>1263526</v>
      </c>
      <c r="H53" s="224">
        <v>1166716</v>
      </c>
      <c r="I53" s="224">
        <v>613657</v>
      </c>
      <c r="J53" s="288">
        <f t="shared" si="1"/>
        <v>0.5259694732908436</v>
      </c>
    </row>
    <row r="54" spans="1:10" ht="12.75">
      <c r="A54" s="222" t="s">
        <v>144</v>
      </c>
      <c r="B54" s="223">
        <v>1181</v>
      </c>
      <c r="C54" s="224">
        <v>1531</v>
      </c>
      <c r="D54" s="224">
        <v>327</v>
      </c>
      <c r="E54" s="253">
        <f aca="true" t="shared" si="2" ref="E54:E59">D54/C54</f>
        <v>0.21358589157413455</v>
      </c>
      <c r="F54" s="234"/>
      <c r="G54" s="223">
        <v>3356</v>
      </c>
      <c r="H54" s="224">
        <v>3326</v>
      </c>
      <c r="I54" s="224">
        <v>1539</v>
      </c>
      <c r="J54" s="288">
        <f t="shared" si="1"/>
        <v>0.46271797955502103</v>
      </c>
    </row>
    <row r="55" spans="1:10" ht="12.75">
      <c r="A55" s="238" t="s">
        <v>145</v>
      </c>
      <c r="B55" s="239">
        <v>40000</v>
      </c>
      <c r="C55" s="240">
        <v>1948</v>
      </c>
      <c r="D55" s="240">
        <v>350</v>
      </c>
      <c r="E55" s="253">
        <f t="shared" si="2"/>
        <v>0.17967145790554415</v>
      </c>
      <c r="F55" s="234"/>
      <c r="G55" s="239">
        <v>52310</v>
      </c>
      <c r="H55" s="240">
        <v>52310</v>
      </c>
      <c r="I55" s="240">
        <v>35612</v>
      </c>
      <c r="J55" s="288">
        <f t="shared" si="1"/>
        <v>0.6807876123112215</v>
      </c>
    </row>
    <row r="56" spans="1:10" ht="12.75">
      <c r="A56" s="238" t="s">
        <v>146</v>
      </c>
      <c r="B56" s="239">
        <v>19592</v>
      </c>
      <c r="C56" s="240">
        <v>70907</v>
      </c>
      <c r="D56" s="240">
        <v>6743</v>
      </c>
      <c r="E56" s="253">
        <f t="shared" si="2"/>
        <v>0.09509639386802432</v>
      </c>
      <c r="F56" s="234"/>
      <c r="G56" s="239">
        <v>75894</v>
      </c>
      <c r="H56" s="240">
        <v>126197</v>
      </c>
      <c r="I56" s="240">
        <v>33559</v>
      </c>
      <c r="J56" s="288">
        <f t="shared" si="1"/>
        <v>0.26592549743654764</v>
      </c>
    </row>
    <row r="57" spans="1:10" ht="12.75">
      <c r="A57" s="238" t="s">
        <v>147</v>
      </c>
      <c r="B57" s="239">
        <v>8991</v>
      </c>
      <c r="C57" s="240">
        <v>8991</v>
      </c>
      <c r="D57" s="240">
        <v>9</v>
      </c>
      <c r="E57" s="253">
        <f t="shared" si="2"/>
        <v>0.001001001001001001</v>
      </c>
      <c r="F57" s="234"/>
      <c r="G57" s="239"/>
      <c r="H57" s="240"/>
      <c r="I57" s="240"/>
      <c r="J57" s="288" t="e">
        <f t="shared" si="1"/>
        <v>#DIV/0!</v>
      </c>
    </row>
    <row r="58" spans="1:10" ht="12.75">
      <c r="A58" s="238" t="s">
        <v>148</v>
      </c>
      <c r="B58" s="239">
        <v>184</v>
      </c>
      <c r="C58" s="240">
        <v>184</v>
      </c>
      <c r="D58" s="240">
        <v>46</v>
      </c>
      <c r="E58" s="253">
        <f t="shared" si="2"/>
        <v>0.25</v>
      </c>
      <c r="F58" s="234"/>
      <c r="G58" s="239">
        <v>39135</v>
      </c>
      <c r="H58" s="240">
        <v>46190</v>
      </c>
      <c r="I58" s="240">
        <v>16849</v>
      </c>
      <c r="J58" s="288">
        <f t="shared" si="1"/>
        <v>0.36477592552500543</v>
      </c>
    </row>
    <row r="59" spans="1:10" ht="12.75">
      <c r="A59" s="238" t="s">
        <v>149</v>
      </c>
      <c r="B59" s="239">
        <v>173500</v>
      </c>
      <c r="C59" s="240">
        <v>173500</v>
      </c>
      <c r="D59" s="240">
        <v>61305</v>
      </c>
      <c r="E59" s="253">
        <f t="shared" si="2"/>
        <v>0.353342939481268</v>
      </c>
      <c r="F59" s="234"/>
      <c r="G59" s="239"/>
      <c r="H59" s="240"/>
      <c r="I59" s="240"/>
      <c r="J59" s="288"/>
    </row>
    <row r="60" spans="1:10" ht="12.75">
      <c r="A60" s="238" t="s">
        <v>150</v>
      </c>
      <c r="B60" s="239"/>
      <c r="C60" s="240"/>
      <c r="D60" s="240"/>
      <c r="E60" s="253"/>
      <c r="F60" s="234"/>
      <c r="G60" s="239">
        <v>137425</v>
      </c>
      <c r="H60" s="240">
        <v>137425</v>
      </c>
      <c r="I60" s="240">
        <v>56721</v>
      </c>
      <c r="J60" s="288">
        <f t="shared" si="1"/>
        <v>0.41274149536110605</v>
      </c>
    </row>
    <row r="61" spans="1:10" ht="12.75">
      <c r="A61" s="238" t="s">
        <v>151</v>
      </c>
      <c r="B61" s="239"/>
      <c r="C61" s="240"/>
      <c r="D61" s="240"/>
      <c r="E61" s="253"/>
      <c r="F61" s="234"/>
      <c r="G61" s="239">
        <v>3900</v>
      </c>
      <c r="H61" s="240">
        <v>3900</v>
      </c>
      <c r="I61" s="240">
        <v>2298</v>
      </c>
      <c r="J61" s="288">
        <f t="shared" si="1"/>
        <v>0.5892307692307692</v>
      </c>
    </row>
    <row r="62" spans="1:10" ht="12.75">
      <c r="A62" s="238" t="s">
        <v>152</v>
      </c>
      <c r="B62" s="239"/>
      <c r="C62" s="240"/>
      <c r="D62" s="240"/>
      <c r="E62" s="253"/>
      <c r="F62" s="234"/>
      <c r="G62" s="239">
        <v>20000</v>
      </c>
      <c r="H62" s="240">
        <v>20000</v>
      </c>
      <c r="I62" s="240">
        <v>10835</v>
      </c>
      <c r="J62" s="288">
        <f t="shared" si="1"/>
        <v>0.54175</v>
      </c>
    </row>
    <row r="63" spans="1:10" ht="12.75">
      <c r="A63" s="238" t="s">
        <v>153</v>
      </c>
      <c r="B63" s="239"/>
      <c r="C63" s="240"/>
      <c r="D63" s="240"/>
      <c r="E63" s="253"/>
      <c r="F63" s="234"/>
      <c r="G63" s="239">
        <v>1400</v>
      </c>
      <c r="H63" s="240">
        <v>1400</v>
      </c>
      <c r="I63" s="240"/>
      <c r="J63" s="288">
        <f t="shared" si="1"/>
        <v>0</v>
      </c>
    </row>
    <row r="64" spans="1:10" ht="12.75">
      <c r="A64" s="238" t="s">
        <v>154</v>
      </c>
      <c r="B64" s="239"/>
      <c r="C64" s="240"/>
      <c r="D64" s="240"/>
      <c r="E64" s="253"/>
      <c r="F64" s="234"/>
      <c r="G64" s="239">
        <v>13000</v>
      </c>
      <c r="H64" s="240">
        <v>13000</v>
      </c>
      <c r="I64" s="240">
        <v>9377</v>
      </c>
      <c r="J64" s="288">
        <f t="shared" si="1"/>
        <v>0.7213076923076923</v>
      </c>
    </row>
    <row r="65" spans="1:10" ht="12.75">
      <c r="A65" s="238" t="s">
        <v>155</v>
      </c>
      <c r="B65" s="239"/>
      <c r="C65" s="240"/>
      <c r="D65" s="240"/>
      <c r="E65" s="253"/>
      <c r="F65" s="234"/>
      <c r="G65" s="239">
        <v>2700</v>
      </c>
      <c r="H65" s="240">
        <v>2700</v>
      </c>
      <c r="I65" s="240">
        <v>1552</v>
      </c>
      <c r="J65" s="288">
        <f t="shared" si="1"/>
        <v>0.5748148148148148</v>
      </c>
    </row>
    <row r="66" spans="1:10" ht="12.75">
      <c r="A66" s="238" t="s">
        <v>156</v>
      </c>
      <c r="B66" s="239"/>
      <c r="C66" s="240"/>
      <c r="D66" s="240"/>
      <c r="E66" s="253"/>
      <c r="F66" s="234"/>
      <c r="G66" s="239">
        <v>25000</v>
      </c>
      <c r="H66" s="240">
        <v>25000</v>
      </c>
      <c r="I66" s="240">
        <v>28</v>
      </c>
      <c r="J66" s="288">
        <f t="shared" si="1"/>
        <v>0.00112</v>
      </c>
    </row>
    <row r="67" spans="1:10" ht="12.75">
      <c r="A67" s="238" t="s">
        <v>157</v>
      </c>
      <c r="B67" s="239"/>
      <c r="C67" s="240"/>
      <c r="D67" s="240"/>
      <c r="E67" s="253"/>
      <c r="F67" s="234"/>
      <c r="G67" s="239">
        <v>2000</v>
      </c>
      <c r="H67" s="240">
        <v>2000</v>
      </c>
      <c r="I67" s="240">
        <v>620</v>
      </c>
      <c r="J67" s="288">
        <f t="shared" si="1"/>
        <v>0.31</v>
      </c>
    </row>
    <row r="68" spans="1:10" ht="12.75">
      <c r="A68" s="238" t="s">
        <v>158</v>
      </c>
      <c r="B68" s="239"/>
      <c r="C68" s="240"/>
      <c r="D68" s="240"/>
      <c r="E68" s="253"/>
      <c r="F68" s="234"/>
      <c r="G68" s="239">
        <v>2400</v>
      </c>
      <c r="H68" s="240">
        <v>2400</v>
      </c>
      <c r="I68" s="240">
        <v>496</v>
      </c>
      <c r="J68" s="288">
        <f t="shared" si="1"/>
        <v>0.20666666666666667</v>
      </c>
    </row>
    <row r="69" spans="1:10" ht="12.75">
      <c r="A69" s="238" t="s">
        <v>159</v>
      </c>
      <c r="B69" s="239"/>
      <c r="C69" s="240"/>
      <c r="D69" s="240"/>
      <c r="E69" s="253"/>
      <c r="F69" s="234"/>
      <c r="G69" s="239">
        <v>1423</v>
      </c>
      <c r="H69" s="240">
        <v>1423</v>
      </c>
      <c r="I69" s="240">
        <v>268</v>
      </c>
      <c r="J69" s="288">
        <f t="shared" si="1"/>
        <v>0.18833450456781448</v>
      </c>
    </row>
    <row r="70" spans="1:10" ht="12.75">
      <c r="A70" s="238" t="s">
        <v>160</v>
      </c>
      <c r="B70" s="239"/>
      <c r="C70" s="240"/>
      <c r="D70" s="240">
        <v>2489</v>
      </c>
      <c r="E70" s="253"/>
      <c r="F70" s="234"/>
      <c r="G70" s="239">
        <v>3100</v>
      </c>
      <c r="H70" s="240">
        <v>3100</v>
      </c>
      <c r="I70" s="240">
        <v>2709</v>
      </c>
      <c r="J70" s="288">
        <f t="shared" si="1"/>
        <v>0.8738709677419355</v>
      </c>
    </row>
    <row r="71" spans="1:10" ht="12.75">
      <c r="A71" s="238" t="s">
        <v>170</v>
      </c>
      <c r="B71" s="239"/>
      <c r="C71" s="240"/>
      <c r="D71" s="240"/>
      <c r="E71" s="253"/>
      <c r="F71" s="234"/>
      <c r="G71" s="239"/>
      <c r="H71" s="240"/>
      <c r="I71" s="240"/>
      <c r="J71" s="288"/>
    </row>
    <row r="72" spans="1:10" ht="12.75">
      <c r="A72" s="238" t="s">
        <v>161</v>
      </c>
      <c r="B72" s="239"/>
      <c r="C72" s="240"/>
      <c r="D72" s="240"/>
      <c r="E72" s="253"/>
      <c r="F72" s="234"/>
      <c r="G72" s="239">
        <v>3500</v>
      </c>
      <c r="H72" s="240">
        <v>3500</v>
      </c>
      <c r="I72" s="240">
        <v>1357</v>
      </c>
      <c r="J72" s="288">
        <f t="shared" si="1"/>
        <v>0.38771428571428573</v>
      </c>
    </row>
    <row r="73" spans="1:10" ht="12.75">
      <c r="A73" s="238" t="s">
        <v>162</v>
      </c>
      <c r="B73" s="239">
        <v>1200</v>
      </c>
      <c r="C73" s="240">
        <v>1200</v>
      </c>
      <c r="D73" s="240">
        <v>910</v>
      </c>
      <c r="E73" s="253">
        <f>D73/C73</f>
        <v>0.7583333333333333</v>
      </c>
      <c r="F73" s="234"/>
      <c r="G73" s="239">
        <v>3000</v>
      </c>
      <c r="H73" s="240">
        <v>3000</v>
      </c>
      <c r="I73" s="240">
        <v>2021</v>
      </c>
      <c r="J73" s="288">
        <f t="shared" si="1"/>
        <v>0.6736666666666666</v>
      </c>
    </row>
    <row r="74" spans="1:10" ht="12.75">
      <c r="A74" s="238" t="s">
        <v>178</v>
      </c>
      <c r="B74" s="239"/>
      <c r="C74" s="240"/>
      <c r="D74" s="240"/>
      <c r="E74" s="253"/>
      <c r="F74" s="234"/>
      <c r="G74" s="239"/>
      <c r="H74" s="240"/>
      <c r="I74" s="240"/>
      <c r="J74" s="288" t="e">
        <f t="shared" si="1"/>
        <v>#DIV/0!</v>
      </c>
    </row>
    <row r="75" spans="1:10" ht="12.75">
      <c r="A75" s="238" t="s">
        <v>163</v>
      </c>
      <c r="B75" s="239"/>
      <c r="C75" s="240"/>
      <c r="D75" s="240"/>
      <c r="E75" s="253"/>
      <c r="F75" s="234"/>
      <c r="G75" s="239">
        <v>7602</v>
      </c>
      <c r="H75" s="240">
        <v>7602</v>
      </c>
      <c r="I75" s="241">
        <v>1818</v>
      </c>
      <c r="J75" s="288">
        <f t="shared" si="1"/>
        <v>0.23914759273875297</v>
      </c>
    </row>
    <row r="76" spans="1:10" ht="12.75">
      <c r="A76" s="118" t="s">
        <v>164</v>
      </c>
      <c r="B76" s="239">
        <v>33329</v>
      </c>
      <c r="C76" s="240">
        <v>33329</v>
      </c>
      <c r="D76" s="240">
        <v>33329</v>
      </c>
      <c r="E76" s="253">
        <f>D76/C76</f>
        <v>1</v>
      </c>
      <c r="F76" s="234"/>
      <c r="G76" s="239"/>
      <c r="H76" s="240"/>
      <c r="I76" s="240"/>
      <c r="J76" s="288"/>
    </row>
    <row r="77" spans="1:10" ht="12.75">
      <c r="A77" s="242" t="s">
        <v>165</v>
      </c>
      <c r="B77" s="239">
        <v>96810</v>
      </c>
      <c r="C77" s="240"/>
      <c r="D77" s="240"/>
      <c r="E77" s="253" t="e">
        <f>D77/C77</f>
        <v>#DIV/0!</v>
      </c>
      <c r="F77" s="234"/>
      <c r="G77" s="239">
        <v>339</v>
      </c>
      <c r="H77" s="240">
        <v>339</v>
      </c>
      <c r="I77" s="240">
        <v>305</v>
      </c>
      <c r="J77" s="288">
        <f t="shared" si="1"/>
        <v>0.8997050147492626</v>
      </c>
    </row>
    <row r="78" spans="1:10" ht="12.75">
      <c r="A78" s="238" t="s">
        <v>166</v>
      </c>
      <c r="B78" s="239"/>
      <c r="C78" s="240">
        <v>2827</v>
      </c>
      <c r="D78" s="240"/>
      <c r="E78" s="253"/>
      <c r="F78" s="234"/>
      <c r="G78" s="239"/>
      <c r="H78" s="240">
        <v>2828</v>
      </c>
      <c r="I78" s="240"/>
      <c r="J78" s="288">
        <f t="shared" si="1"/>
        <v>0</v>
      </c>
    </row>
    <row r="79" spans="1:10" ht="12.75">
      <c r="A79" s="238" t="s">
        <v>167</v>
      </c>
      <c r="B79" s="239"/>
      <c r="C79" s="240"/>
      <c r="D79" s="240"/>
      <c r="E79" s="253"/>
      <c r="F79" s="234"/>
      <c r="G79" s="239">
        <v>21750</v>
      </c>
      <c r="H79" s="240">
        <v>21750</v>
      </c>
      <c r="I79" s="240">
        <v>10700</v>
      </c>
      <c r="J79" s="288">
        <f t="shared" si="1"/>
        <v>0.49195402298850577</v>
      </c>
    </row>
    <row r="80" spans="1:10" ht="12.75">
      <c r="A80" s="238" t="s">
        <v>168</v>
      </c>
      <c r="B80" s="239">
        <v>306</v>
      </c>
      <c r="C80" s="240">
        <v>306</v>
      </c>
      <c r="D80" s="240">
        <v>101</v>
      </c>
      <c r="E80" s="253">
        <f>D80/C80</f>
        <v>0.3300653594771242</v>
      </c>
      <c r="F80" s="234"/>
      <c r="G80" s="239">
        <v>3816</v>
      </c>
      <c r="H80" s="240">
        <v>3816</v>
      </c>
      <c r="I80" s="240">
        <v>737</v>
      </c>
      <c r="J80" s="288">
        <f t="shared" si="1"/>
        <v>0.1931341719077568</v>
      </c>
    </row>
    <row r="81" spans="1:10" ht="13.5" thickBot="1">
      <c r="A81" s="238"/>
      <c r="B81" s="239"/>
      <c r="C81" s="240"/>
      <c r="D81" s="240"/>
      <c r="E81" s="286"/>
      <c r="F81" s="234"/>
      <c r="G81" s="239"/>
      <c r="H81" s="240"/>
      <c r="I81" s="240"/>
      <c r="J81" s="309"/>
    </row>
    <row r="82" spans="1:10" ht="12.75">
      <c r="A82" s="116" t="s">
        <v>34</v>
      </c>
      <c r="B82" s="283">
        <f>B10+B11+B12+B13+B18+B19+B20+B21+B22+B24+B23+B25+B26+B27+B28+B29+B30+B31+B35+B39+B40+B41+B47+B52+B53+B54+B55+B56+B57+B58+B59+B60+B61+B62+B63+B64+B65+B66+B67+B68+B69+B70+B71+B72+B73+B74+B75+B76+B77+B78+B79+B80+B81</f>
        <v>3027363</v>
      </c>
      <c r="C82" s="283">
        <f>C10+C11+C12+C13+C18+C19+C20+C21+C22+C24+C23+C25+C26+C27+C28+C29+C30+C31+C35+C39+C40+C41+C47+C52+C53+C54+C55+C56+C57+C58+C59+C60+C61+C62+C63+C64+C65+C66+C67+C68+C69+C70+C71+C72+C73+C74+C75+C76+C77+C78+C79+C80+C81</f>
        <v>3084535</v>
      </c>
      <c r="D82" s="283">
        <f>D10+D11+D12+D13+D18+D19+D20+D21+D22+D24+D23+D25+D26+D27+D28+D29+D30+D31+D35+D39+D40+D41+D47+D52+D53+D54+D55+D56+D57+D58+D59+D60+D61+D62+D63+D64+D65+D66+D67+D68+D69+D70+D71+D72+D73+D74+D75+D76+D77+D78+D79+D80+D81</f>
        <v>1828853</v>
      </c>
      <c r="E82" s="287">
        <f>D82/C82</f>
        <v>0.5929104386884895</v>
      </c>
      <c r="F82" s="307">
        <f>SUM(F10:F13,F19:F31,F39:F47,F52:F59,F60:F81)</f>
        <v>0</v>
      </c>
      <c r="G82" s="243">
        <f>G10+G11+G12+G13+G18+G19+G20+G21+G22+G23+G24+G25+G26+G27+G28+G29+G30+G31+G35+G39+G40+G41+G47+G52+G53+G54+G55+G56+G57+G58+G59+G61+G60+G62+G63+G64+G65+G66+G67+G71+G68+G69+G70+G72+G73+G74+G75+G76+G77+G78+G79+G80+G81</f>
        <v>3027363</v>
      </c>
      <c r="H82" s="243">
        <f>H10+H11+H12+H13+H18+H19+H20+H21+H22+H23+H24+H25+H26+H27+H28+H29+H30+H31+H35+H39+H40+H41+H47+H52+H53+H54+H55+H56+H57+H58+H59+H61+H60+H62+H63+H64+H65+H66+H67+H71+H68+H69+H70+H72+H73+H74+H75+H76+H77+H78+H79+H80+H81</f>
        <v>3084535</v>
      </c>
      <c r="I82" s="243">
        <f>I10+I11+I12+I13+I18+I19+I20+I21+I22+I23+I24+I25+I26+I27+I28+I29+I30+I31+I35+I39+I40+I41+I47+I52+I53+I54+I55+I56+I57+I58+I59+I61+I60+I62+I63+I64+I65+I66+I67+I71+I68+I69+I70+I72+I73+I74+I75+I76+I77+I78+I79+I80+I81</f>
        <v>1745214</v>
      </c>
      <c r="J82" s="287">
        <f t="shared" si="1"/>
        <v>0.5657948442796078</v>
      </c>
    </row>
    <row r="83" spans="1:10" ht="12.75">
      <c r="A83" s="117" t="s">
        <v>63</v>
      </c>
      <c r="B83" s="284"/>
      <c r="C83" s="224"/>
      <c r="D83" s="224"/>
      <c r="E83" s="288"/>
      <c r="F83" s="244"/>
      <c r="G83" s="228">
        <v>1263526</v>
      </c>
      <c r="H83" s="229">
        <v>1166716</v>
      </c>
      <c r="I83" s="224">
        <v>613657</v>
      </c>
      <c r="J83" s="288">
        <f t="shared" si="1"/>
        <v>0.5259694732908436</v>
      </c>
    </row>
    <row r="84" spans="1:10" ht="13.5" thickBot="1">
      <c r="A84" s="282" t="s">
        <v>64</v>
      </c>
      <c r="B84" s="285">
        <f aca="true" t="shared" si="3" ref="B84:H84">B82-B83</f>
        <v>3027363</v>
      </c>
      <c r="C84" s="245">
        <f t="shared" si="3"/>
        <v>3084535</v>
      </c>
      <c r="D84" s="245">
        <f t="shared" si="3"/>
        <v>1828853</v>
      </c>
      <c r="E84" s="289">
        <f>D84/C84</f>
        <v>0.5929104386884895</v>
      </c>
      <c r="F84" s="285">
        <f t="shared" si="3"/>
        <v>0</v>
      </c>
      <c r="G84" s="308">
        <f t="shared" si="3"/>
        <v>1763837</v>
      </c>
      <c r="H84" s="245">
        <f t="shared" si="3"/>
        <v>1917819</v>
      </c>
      <c r="I84" s="245">
        <f>I82-I83</f>
        <v>1131557</v>
      </c>
      <c r="J84" s="289">
        <f t="shared" si="1"/>
        <v>0.5900228332287875</v>
      </c>
    </row>
    <row r="85" spans="1:10" ht="12.75">
      <c r="A85" s="246"/>
      <c r="B85" s="247"/>
      <c r="C85" s="247"/>
      <c r="D85" s="247"/>
      <c r="E85" s="247"/>
      <c r="F85" s="248"/>
      <c r="G85" s="247"/>
      <c r="H85" s="247"/>
      <c r="I85" s="249"/>
      <c r="J85" s="247"/>
    </row>
    <row r="86" spans="1:10" ht="12.75">
      <c r="A86" s="246"/>
      <c r="B86" s="247"/>
      <c r="C86" s="247"/>
      <c r="D86" s="247"/>
      <c r="E86" s="247"/>
      <c r="F86" s="248"/>
      <c r="G86" s="247"/>
      <c r="H86" s="247"/>
      <c r="I86" s="249"/>
      <c r="J86" s="247"/>
    </row>
    <row r="87" spans="1:10" ht="12.75">
      <c r="A87" s="246"/>
      <c r="B87" s="247"/>
      <c r="C87" s="247"/>
      <c r="D87" s="247"/>
      <c r="E87" s="247"/>
      <c r="F87" s="248"/>
      <c r="G87" s="247"/>
      <c r="H87" s="247"/>
      <c r="I87" s="249"/>
      <c r="J87" s="247"/>
    </row>
    <row r="88" spans="1:10" ht="12.75">
      <c r="A88" s="246"/>
      <c r="B88" s="247"/>
      <c r="C88" s="247"/>
      <c r="D88" s="247"/>
      <c r="E88" s="247"/>
      <c r="F88" s="248"/>
      <c r="G88" s="247"/>
      <c r="H88" s="247"/>
      <c r="I88" s="249"/>
      <c r="J88" s="247"/>
    </row>
    <row r="89" spans="1:10" ht="12.75">
      <c r="A89" s="246"/>
      <c r="B89" s="247"/>
      <c r="C89" s="247"/>
      <c r="D89" s="247"/>
      <c r="E89" s="247"/>
      <c r="F89" s="248"/>
      <c r="G89" s="247"/>
      <c r="H89" s="247"/>
      <c r="I89" s="249"/>
      <c r="J89" s="247"/>
    </row>
    <row r="90" spans="1:10" ht="12.75">
      <c r="A90" s="246"/>
      <c r="B90" s="247"/>
      <c r="C90" s="247"/>
      <c r="D90" s="247"/>
      <c r="E90" s="247"/>
      <c r="F90" s="248"/>
      <c r="G90" s="247"/>
      <c r="H90" s="247"/>
      <c r="I90" s="249"/>
      <c r="J90" s="247"/>
    </row>
    <row r="91" spans="1:10" ht="12.75">
      <c r="A91" s="246"/>
      <c r="B91" s="247"/>
      <c r="C91" s="247"/>
      <c r="D91" s="247"/>
      <c r="E91" s="247"/>
      <c r="F91" s="248"/>
      <c r="G91" s="247"/>
      <c r="H91" s="247"/>
      <c r="I91" s="249"/>
      <c r="J91" s="247"/>
    </row>
  </sheetData>
  <sheetProtection/>
  <mergeCells count="10">
    <mergeCell ref="B46:C46"/>
    <mergeCell ref="G46:H46"/>
    <mergeCell ref="B44:E44"/>
    <mergeCell ref="G44:J44"/>
    <mergeCell ref="B9:C9"/>
    <mergeCell ref="G9:H9"/>
    <mergeCell ref="H2:J2"/>
    <mergeCell ref="H1:J1"/>
    <mergeCell ref="B7:E7"/>
    <mergeCell ref="G7:J7"/>
  </mergeCells>
  <printOptions horizontalCentered="1"/>
  <pageMargins left="0.55" right="0.62" top="0.39" bottom="0.41" header="0.11811023622047245" footer="0.11811023622047245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E11" sqref="E11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  <col min="5" max="5" width="18.00390625" style="0" customWidth="1"/>
  </cols>
  <sheetData>
    <row r="1" spans="1:5" ht="15.75">
      <c r="A1" s="175"/>
      <c r="B1" s="175"/>
      <c r="C1" s="175"/>
      <c r="D1" s="176"/>
      <c r="E1" s="176" t="s">
        <v>104</v>
      </c>
    </row>
    <row r="2" spans="1:4" ht="15.75">
      <c r="A2" s="175"/>
      <c r="B2" s="175"/>
      <c r="C2" s="175"/>
      <c r="D2" s="177"/>
    </row>
    <row r="3" spans="1:4" ht="15.75">
      <c r="A3" s="175"/>
      <c r="B3" s="175"/>
      <c r="C3" s="175"/>
      <c r="D3" s="24"/>
    </row>
    <row r="4" spans="1:5" ht="19.5">
      <c r="A4" s="340" t="s">
        <v>107</v>
      </c>
      <c r="B4" s="340"/>
      <c r="C4" s="340"/>
      <c r="D4" s="340"/>
      <c r="E4" s="340"/>
    </row>
    <row r="5" spans="1:5" ht="19.5">
      <c r="A5" s="340" t="s">
        <v>183</v>
      </c>
      <c r="B5" s="340"/>
      <c r="C5" s="340"/>
      <c r="D5" s="340"/>
      <c r="E5" s="340"/>
    </row>
    <row r="6" spans="1:4" ht="19.5">
      <c r="A6" s="14"/>
      <c r="B6" s="14"/>
      <c r="C6" s="14"/>
      <c r="D6" s="30"/>
    </row>
    <row r="7" spans="1:4" ht="19.5">
      <c r="A7" s="14"/>
      <c r="B7" s="14"/>
      <c r="C7" s="14"/>
      <c r="D7" s="30"/>
    </row>
    <row r="8" spans="1:5" ht="16.5" thickBot="1">
      <c r="A8" s="175"/>
      <c r="B8" s="175"/>
      <c r="C8" s="175"/>
      <c r="D8" s="70"/>
      <c r="E8" s="70" t="s">
        <v>0</v>
      </c>
    </row>
    <row r="9" spans="1:5" s="103" customFormat="1" ht="33" customHeight="1" thickBot="1">
      <c r="A9" s="178" t="s">
        <v>1</v>
      </c>
      <c r="B9" s="179"/>
      <c r="C9" s="180"/>
      <c r="D9" s="196" t="s">
        <v>4</v>
      </c>
      <c r="E9" s="201" t="s">
        <v>5</v>
      </c>
    </row>
    <row r="10" spans="1:6" ht="15.75">
      <c r="A10" s="181" t="s">
        <v>95</v>
      </c>
      <c r="B10" s="182"/>
      <c r="C10" s="183"/>
      <c r="D10" s="182">
        <v>16600</v>
      </c>
      <c r="E10" s="202">
        <v>11562</v>
      </c>
      <c r="F10" s="173"/>
    </row>
    <row r="11" spans="1:6" ht="15.75">
      <c r="A11" s="184" t="s">
        <v>96</v>
      </c>
      <c r="B11" s="185"/>
      <c r="C11" s="186"/>
      <c r="D11" s="197"/>
      <c r="E11" s="199"/>
      <c r="F11" s="173"/>
    </row>
    <row r="12" spans="1:6" ht="12.75">
      <c r="A12" s="187" t="s">
        <v>97</v>
      </c>
      <c r="B12" s="188"/>
      <c r="C12" s="189"/>
      <c r="D12" s="198">
        <v>5000</v>
      </c>
      <c r="E12" s="200"/>
      <c r="F12" s="190"/>
    </row>
    <row r="13" spans="1:6" ht="12.75">
      <c r="A13" s="87" t="s">
        <v>106</v>
      </c>
      <c r="B13" s="188"/>
      <c r="C13" s="189"/>
      <c r="D13" s="198"/>
      <c r="E13" s="200"/>
      <c r="F13" s="190"/>
    </row>
    <row r="14" spans="1:6" ht="12.75">
      <c r="A14" s="187" t="s">
        <v>98</v>
      </c>
      <c r="B14" s="188"/>
      <c r="C14" s="189"/>
      <c r="D14" s="198">
        <v>5000</v>
      </c>
      <c r="E14" s="200"/>
      <c r="F14" s="190"/>
    </row>
    <row r="15" spans="1:6" ht="12.75">
      <c r="A15" s="187" t="s">
        <v>99</v>
      </c>
      <c r="B15" s="188"/>
      <c r="C15" s="189"/>
      <c r="D15" s="198">
        <v>4200</v>
      </c>
      <c r="E15" s="200">
        <v>4200</v>
      </c>
      <c r="F15" s="190"/>
    </row>
    <row r="16" spans="1:6" ht="10.5" customHeight="1">
      <c r="A16" s="87" t="s">
        <v>100</v>
      </c>
      <c r="B16" s="188"/>
      <c r="C16" s="189"/>
      <c r="D16" s="198">
        <v>2775</v>
      </c>
      <c r="E16" s="200">
        <v>2775</v>
      </c>
      <c r="F16" s="190"/>
    </row>
    <row r="17" spans="1:6" ht="12.75" customHeight="1">
      <c r="A17" s="316" t="s">
        <v>171</v>
      </c>
      <c r="B17" s="338"/>
      <c r="C17" s="339"/>
      <c r="D17" s="198"/>
      <c r="E17" s="200"/>
      <c r="F17" s="190"/>
    </row>
    <row r="18" spans="1:6" ht="12.75">
      <c r="A18" s="187" t="s">
        <v>101</v>
      </c>
      <c r="B18" s="188"/>
      <c r="C18" s="189"/>
      <c r="D18" s="198">
        <v>1004</v>
      </c>
      <c r="E18" s="200">
        <v>1004</v>
      </c>
      <c r="F18" s="190"/>
    </row>
    <row r="19" spans="1:6" ht="12.75">
      <c r="A19" s="87" t="s">
        <v>186</v>
      </c>
      <c r="B19" s="188"/>
      <c r="C19" s="189"/>
      <c r="D19" s="198">
        <v>800</v>
      </c>
      <c r="E19" s="200">
        <v>800</v>
      </c>
      <c r="F19" s="190"/>
    </row>
    <row r="20" spans="1:6" ht="12.75">
      <c r="A20" s="87" t="s">
        <v>172</v>
      </c>
      <c r="B20" s="188"/>
      <c r="C20" s="189"/>
      <c r="D20" s="198"/>
      <c r="E20" s="200">
        <v>32322</v>
      </c>
      <c r="F20" s="190"/>
    </row>
    <row r="21" spans="1:5" ht="15.75">
      <c r="A21" s="184" t="s">
        <v>102</v>
      </c>
      <c r="B21" s="191"/>
      <c r="C21" s="192"/>
      <c r="D21" s="191">
        <f>SUM(D12:D19)</f>
        <v>18779</v>
      </c>
      <c r="E21" s="204">
        <f>SUM(E12:E20)</f>
        <v>41101</v>
      </c>
    </row>
    <row r="22" spans="1:5" ht="15.75">
      <c r="A22" s="184"/>
      <c r="B22" s="191"/>
      <c r="C22" s="192"/>
      <c r="D22" s="191"/>
      <c r="E22" s="199"/>
    </row>
    <row r="23" spans="1:5" ht="16.5" thickBot="1">
      <c r="A23" s="193" t="s">
        <v>103</v>
      </c>
      <c r="B23" s="194"/>
      <c r="C23" s="195"/>
      <c r="D23" s="194">
        <f>SUM(D10,D21)</f>
        <v>35379</v>
      </c>
      <c r="E23" s="203">
        <f>E10+E21</f>
        <v>52663</v>
      </c>
    </row>
  </sheetData>
  <sheetProtection/>
  <mergeCells count="3">
    <mergeCell ref="A17:C17"/>
    <mergeCell ref="A4:E4"/>
    <mergeCell ref="A5:E5"/>
  </mergeCell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 topLeftCell="A1">
      <selection activeCell="C3" sqref="C3"/>
    </sheetView>
  </sheetViews>
  <sheetFormatPr defaultColWidth="9.140625" defaultRowHeight="12.75"/>
  <cols>
    <col min="1" max="1" width="40.28125" style="1" customWidth="1"/>
    <col min="2" max="2" width="11.140625" style="1" customWidth="1"/>
    <col min="3" max="3" width="11.57421875" style="1" customWidth="1"/>
    <col min="4" max="4" width="10.57421875" style="1" customWidth="1"/>
    <col min="5" max="5" width="11.421875" style="1" customWidth="1"/>
  </cols>
  <sheetData>
    <row r="1" spans="4:5" ht="12.75">
      <c r="D1"/>
      <c r="E1" s="11" t="s">
        <v>105</v>
      </c>
    </row>
    <row r="2" spans="4:5" ht="12.75">
      <c r="D2" s="68"/>
      <c r="E2"/>
    </row>
    <row r="3" spans="4:5" ht="12.75">
      <c r="D3" s="68"/>
      <c r="E3"/>
    </row>
    <row r="4" spans="4:5" ht="12.75">
      <c r="D4" s="68"/>
      <c r="E4"/>
    </row>
    <row r="5" spans="4:5" ht="12.75">
      <c r="D5" s="68"/>
      <c r="E5"/>
    </row>
    <row r="6" spans="1:5" ht="18.75">
      <c r="A6" s="69" t="s">
        <v>184</v>
      </c>
      <c r="B6" s="66"/>
      <c r="C6" s="66"/>
      <c r="D6" s="66"/>
      <c r="E6" s="66"/>
    </row>
    <row r="7" spans="1:5" ht="18.75">
      <c r="A7" s="69" t="s">
        <v>216</v>
      </c>
      <c r="B7" s="66"/>
      <c r="C7" s="66"/>
      <c r="D7" s="66"/>
      <c r="E7" s="66"/>
    </row>
    <row r="8" spans="1:5" ht="15.75">
      <c r="A8" s="66"/>
      <c r="B8" s="66"/>
      <c r="C8" s="66"/>
      <c r="D8" s="66"/>
      <c r="E8" s="66"/>
    </row>
    <row r="9" spans="1:5" ht="15.75">
      <c r="A9" s="66"/>
      <c r="B9" s="66"/>
      <c r="C9" s="66"/>
      <c r="D9" s="66"/>
      <c r="E9" s="66"/>
    </row>
    <row r="10" spans="1:5" ht="15.75">
      <c r="A10" s="66"/>
      <c r="B10" s="66"/>
      <c r="C10" s="66"/>
      <c r="D10" s="66"/>
      <c r="E10" s="66"/>
    </row>
    <row r="11" spans="1:5" ht="15.75">
      <c r="A11" s="66"/>
      <c r="B11" s="66"/>
      <c r="C11" s="66"/>
      <c r="D11" s="66"/>
      <c r="E11" s="66"/>
    </row>
    <row r="12" ht="12.75">
      <c r="E12" s="70" t="s">
        <v>0</v>
      </c>
    </row>
    <row r="13" spans="1:5" ht="16.5" thickBot="1">
      <c r="A13" s="72"/>
      <c r="B13" s="72"/>
      <c r="C13" s="71"/>
      <c r="D13" s="71"/>
      <c r="E13" s="71"/>
    </row>
    <row r="14" spans="1:5" ht="15.75">
      <c r="A14" s="341" t="s">
        <v>1</v>
      </c>
      <c r="B14" s="73" t="s">
        <v>4</v>
      </c>
      <c r="C14" s="73" t="s">
        <v>5</v>
      </c>
      <c r="D14" s="73" t="s">
        <v>3</v>
      </c>
      <c r="E14" s="74" t="s">
        <v>3</v>
      </c>
    </row>
    <row r="15" spans="1:5" ht="16.5" thickBot="1">
      <c r="A15" s="342"/>
      <c r="B15" s="75" t="s">
        <v>35</v>
      </c>
      <c r="C15" s="75"/>
      <c r="D15" s="76"/>
      <c r="E15" s="77" t="s">
        <v>6</v>
      </c>
    </row>
    <row r="16" spans="1:5" ht="15.75">
      <c r="A16" s="128"/>
      <c r="B16" s="129"/>
      <c r="C16" s="129"/>
      <c r="D16" s="130"/>
      <c r="E16" s="131"/>
    </row>
    <row r="17" spans="1:5" ht="15.75">
      <c r="A17" s="78" t="s">
        <v>207</v>
      </c>
      <c r="B17" s="115">
        <v>8</v>
      </c>
      <c r="C17" s="115">
        <v>8</v>
      </c>
      <c r="D17" s="115"/>
      <c r="E17" s="79">
        <f>D17/C17</f>
        <v>0</v>
      </c>
    </row>
    <row r="18" spans="1:5" ht="15.75">
      <c r="A18" s="78" t="s">
        <v>208</v>
      </c>
      <c r="B18" s="115">
        <v>32</v>
      </c>
      <c r="C18" s="115">
        <v>32</v>
      </c>
      <c r="D18" s="115"/>
      <c r="E18" s="79">
        <f>D18/C18</f>
        <v>0</v>
      </c>
    </row>
    <row r="19" spans="1:5" ht="15.75">
      <c r="A19" s="78" t="s">
        <v>209</v>
      </c>
      <c r="B19" s="115">
        <v>16</v>
      </c>
      <c r="C19" s="115">
        <v>16</v>
      </c>
      <c r="D19" s="115"/>
      <c r="E19" s="79">
        <f>D19/C19</f>
        <v>0</v>
      </c>
    </row>
    <row r="20" spans="1:5" ht="15.75">
      <c r="A20" s="114" t="s">
        <v>210</v>
      </c>
      <c r="B20" s="126">
        <v>40</v>
      </c>
      <c r="C20" s="126">
        <v>40</v>
      </c>
      <c r="D20" s="126">
        <v>6</v>
      </c>
      <c r="E20" s="127">
        <f>D20/C20</f>
        <v>0.15</v>
      </c>
    </row>
    <row r="21" spans="1:5" ht="15.75">
      <c r="A21" s="78" t="s">
        <v>211</v>
      </c>
      <c r="B21" s="115">
        <v>24</v>
      </c>
      <c r="C21" s="115">
        <v>24</v>
      </c>
      <c r="D21" s="115"/>
      <c r="E21" s="79">
        <f>D21/C21</f>
        <v>0</v>
      </c>
    </row>
    <row r="22" spans="1:5" ht="15.75">
      <c r="A22" s="78" t="s">
        <v>213</v>
      </c>
      <c r="B22" s="115"/>
      <c r="C22" s="115"/>
      <c r="D22" s="115">
        <v>50</v>
      </c>
      <c r="E22" s="79"/>
    </row>
    <row r="23" spans="1:5" ht="16.5" thickBot="1">
      <c r="A23" s="314" t="s">
        <v>212</v>
      </c>
      <c r="B23" s="315">
        <v>80</v>
      </c>
      <c r="C23" s="315">
        <v>90</v>
      </c>
      <c r="D23" s="315">
        <v>25</v>
      </c>
      <c r="E23" s="138">
        <f>D23/C23</f>
        <v>0.2777777777777778</v>
      </c>
    </row>
    <row r="24" spans="1:5" ht="33.75" customHeight="1" thickBot="1">
      <c r="A24" s="124" t="s">
        <v>73</v>
      </c>
      <c r="B24" s="125">
        <f>SUM(B17:B23)</f>
        <v>200</v>
      </c>
      <c r="C24" s="125">
        <f>SUM(C17:C23)</f>
        <v>210</v>
      </c>
      <c r="D24" s="125">
        <f>SUM(D17:D23)</f>
        <v>81</v>
      </c>
      <c r="E24" s="121">
        <f>D24/C24</f>
        <v>0.38571428571428573</v>
      </c>
    </row>
    <row r="25" spans="1:5" ht="16.5" customHeight="1">
      <c r="A25" s="135"/>
      <c r="B25" s="136"/>
      <c r="C25" s="136"/>
      <c r="D25" s="136"/>
      <c r="E25" s="205"/>
    </row>
    <row r="26" spans="1:5" ht="16.5" customHeight="1">
      <c r="A26" s="139" t="s">
        <v>75</v>
      </c>
      <c r="B26" s="174">
        <v>200</v>
      </c>
      <c r="C26" s="174">
        <v>210</v>
      </c>
      <c r="D26" s="174">
        <v>210</v>
      </c>
      <c r="E26" s="206">
        <f>D26/C26</f>
        <v>1</v>
      </c>
    </row>
    <row r="27" spans="1:5" ht="15.75">
      <c r="A27" s="132" t="s">
        <v>71</v>
      </c>
      <c r="B27" s="133"/>
      <c r="C27" s="134"/>
      <c r="D27" s="134"/>
      <c r="E27" s="119"/>
    </row>
    <row r="28" spans="1:5" ht="15.75">
      <c r="A28" s="114" t="s">
        <v>72</v>
      </c>
      <c r="B28" s="126"/>
      <c r="C28" s="137"/>
      <c r="D28" s="137"/>
      <c r="E28" s="138"/>
    </row>
    <row r="29" spans="1:5" ht="16.5" thickBot="1">
      <c r="A29" s="169" t="s">
        <v>91</v>
      </c>
      <c r="B29" s="166"/>
      <c r="C29" s="167"/>
      <c r="D29" s="167"/>
      <c r="E29" s="168"/>
    </row>
    <row r="30" spans="1:5" ht="31.5" customHeight="1" thickBot="1">
      <c r="A30" s="165" t="s">
        <v>74</v>
      </c>
      <c r="B30" s="163">
        <f>SUM(B26:B29)</f>
        <v>200</v>
      </c>
      <c r="C30" s="163">
        <f>SUM(C26:C29)</f>
        <v>210</v>
      </c>
      <c r="D30" s="163">
        <f>SUM(D26:D29)</f>
        <v>210</v>
      </c>
      <c r="E30" s="164">
        <f>D30/C30</f>
        <v>1</v>
      </c>
    </row>
  </sheetData>
  <mergeCells count="1">
    <mergeCell ref="A14:A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2011-09-07T16:19:35Z</cp:lastPrinted>
  <dcterms:created xsi:type="dcterms:W3CDTF">2003-08-01T08:42:53Z</dcterms:created>
  <dcterms:modified xsi:type="dcterms:W3CDTF">2011-09-07T16:19:55Z</dcterms:modified>
  <cp:category/>
  <cp:version/>
  <cp:contentType/>
  <cp:contentStatus/>
</cp:coreProperties>
</file>