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6"/>
  </bookViews>
  <sheets>
    <sheet name="1.tabla" sheetId="1" r:id="rId1"/>
    <sheet name="Intsbev" sheetId="2" r:id="rId2"/>
    <sheet name="Intbev" sheetId="3" r:id="rId3"/>
    <sheet name="Intkiad" sheetId="4" r:id="rId4"/>
    <sheet name="szakfeladatos" sheetId="5" r:id="rId5"/>
    <sheet name="Tartalék " sheetId="6" r:id="rId6"/>
    <sheet name="CKÖ " sheetId="7" r:id="rId7"/>
  </sheets>
  <definedNames/>
  <calcPr fullCalcOnLoad="1"/>
</workbook>
</file>

<file path=xl/sharedStrings.xml><?xml version="1.0" encoding="utf-8"?>
<sst xmlns="http://schemas.openxmlformats.org/spreadsheetml/2006/main" count="329" uniqueCount="214">
  <si>
    <t>adatok: eFt-ban</t>
  </si>
  <si>
    <t>Megnevezés</t>
  </si>
  <si>
    <t>Előirányzat</t>
  </si>
  <si>
    <t>Teljesítés</t>
  </si>
  <si>
    <t>Eredeti</t>
  </si>
  <si>
    <t>Módosított</t>
  </si>
  <si>
    <t>%-a</t>
  </si>
  <si>
    <t>I. Intézményi bevételek</t>
  </si>
  <si>
    <t>I. Intézményi kiadások</t>
  </si>
  <si>
    <t>- alaptevékenység bevételei</t>
  </si>
  <si>
    <t>- működési kiadások</t>
  </si>
  <si>
    <t>- felhalmozási kiadások</t>
  </si>
  <si>
    <t>- pénzeszk. átv. működésre</t>
  </si>
  <si>
    <t>- felújítás</t>
  </si>
  <si>
    <t>- pénzeszk. átv. felhalmozásra</t>
  </si>
  <si>
    <t>- pénzforg. nélk. bevételek</t>
  </si>
  <si>
    <t>- függő kiadások</t>
  </si>
  <si>
    <t>I. Összesen:</t>
  </si>
  <si>
    <t>II. Önkormányzati bevételek</t>
  </si>
  <si>
    <t>II. Önkormányzati kiadások</t>
  </si>
  <si>
    <t>- működési bevételek</t>
  </si>
  <si>
    <t>- felhalm. és tőke jell. bev.</t>
  </si>
  <si>
    <t>- önkormányzat támogatása</t>
  </si>
  <si>
    <t>- támogatások, befiz., átad.</t>
  </si>
  <si>
    <t>- péneszk. átv. felhalmozásra</t>
  </si>
  <si>
    <t>- értékpapír-vás. halmozott</t>
  </si>
  <si>
    <t>- rövid lej. hitelfelv. halmozott</t>
  </si>
  <si>
    <t>- pénzforg. nélk. kiadások</t>
  </si>
  <si>
    <t>- értékpapír eladás halmozott</t>
  </si>
  <si>
    <t>II. Összesen:</t>
  </si>
  <si>
    <t>- függő bevételek</t>
  </si>
  <si>
    <t>- függő kiadás</t>
  </si>
  <si>
    <t>2. számú melléklet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</si>
  <si>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</si>
  <si>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</si>
  <si>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</si>
  <si>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</si>
  <si>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</si>
  <si>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</si>
  <si>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Egyesített Óvodai Int.</t>
  </si>
  <si>
    <t>Összesen:</t>
  </si>
  <si>
    <t>előirányzat</t>
  </si>
  <si>
    <t>Az intézményi költségvetési kiadások</t>
  </si>
  <si>
    <t>Intézm.</t>
  </si>
  <si>
    <t>Szem. jutt.</t>
  </si>
  <si>
    <t>Szem. jutt. jár.</t>
  </si>
  <si>
    <t>Dologi kiad.</t>
  </si>
  <si>
    <t>Felhalm. kiad.</t>
  </si>
  <si>
    <t xml:space="preserve">Átf. </t>
  </si>
  <si>
    <t>Előir. összesen</t>
  </si>
  <si>
    <t>megnev.</t>
  </si>
  <si>
    <t>kiad.</t>
  </si>
  <si>
    <t>Óvoda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</si>
  <si>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</si>
  <si>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</si>
  <si>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</si>
  <si>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</si>
  <si>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</si>
  <si>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</si>
  <si>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</si>
  <si>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>Tiszavasvári Város Cigány Kisebbségi Önkormányzata</t>
  </si>
  <si>
    <t>- felhalmozási bevételek</t>
  </si>
  <si>
    <t xml:space="preserve">Az intézményi saját bevételek összetétele </t>
  </si>
  <si>
    <t>Pénzmar.</t>
  </si>
  <si>
    <t xml:space="preserve">4. sz. melléklet </t>
  </si>
  <si>
    <t xml:space="preserve"> - függő bevételek</t>
  </si>
  <si>
    <t>I-II. Önkorm. mindösszesen:</t>
  </si>
  <si>
    <t>I-II. Önkorm. mindösszesen.</t>
  </si>
  <si>
    <t>Műv. Központ és Könyvtár</t>
  </si>
  <si>
    <t>Műv. Közp. és Könyvtár</t>
  </si>
  <si>
    <t>- felhalm. és hosszú  lej. hitel</t>
  </si>
  <si>
    <t>- Le: intézményi támogatás</t>
  </si>
  <si>
    <t>ÖSSZESEN:</t>
  </si>
  <si>
    <t>- előző évi visszatérülés</t>
  </si>
  <si>
    <t>- kölcsönök visszatérülése</t>
  </si>
  <si>
    <t>Tiszavasvári Ált. Isk.</t>
  </si>
  <si>
    <t>Hankó L. Zeneiskola</t>
  </si>
  <si>
    <t xml:space="preserve">Mód. </t>
  </si>
  <si>
    <t>Er.</t>
  </si>
  <si>
    <t>Össz.:</t>
  </si>
  <si>
    <t>előir.</t>
  </si>
  <si>
    <t>Személyi juttatások</t>
  </si>
  <si>
    <t>Munkaadókat terhelő járulékok</t>
  </si>
  <si>
    <t>Dologi kiadások és egyéb folyó kiadások</t>
  </si>
  <si>
    <t>Támogatásértékű működési kiadás</t>
  </si>
  <si>
    <t>Egyéb állami támogatás, hozzájárulás</t>
  </si>
  <si>
    <t>Támogatásértékű működési bevétel</t>
  </si>
  <si>
    <t>Települési és területi kisebbségi önk. kiadásai összesen</t>
  </si>
  <si>
    <t>Települési és területi kisebbségi önk. bevételei összesen</t>
  </si>
  <si>
    <t>Normatív állami hozzájárulás</t>
  </si>
  <si>
    <t>Pedagógiai Szakszolgálat</t>
  </si>
  <si>
    <t>Hankó László Zeneiskola</t>
  </si>
  <si>
    <t>Pedagógiai Szakszolg.</t>
  </si>
  <si>
    <t>Ped. Szaksz.</t>
  </si>
  <si>
    <t>Ált. Isk.</t>
  </si>
  <si>
    <t>Középisk.</t>
  </si>
  <si>
    <t>Műv. Közp.</t>
  </si>
  <si>
    <t>Zeneiskola</t>
  </si>
  <si>
    <t>Tv. Általános Iskola</t>
  </si>
  <si>
    <t xml:space="preserve">   Felhalmozási bev.</t>
  </si>
  <si>
    <t xml:space="preserve">  Pe. átv. műk.</t>
  </si>
  <si>
    <t xml:space="preserve">     Pe. átv. fejl.</t>
  </si>
  <si>
    <t>Támog. pe. átad.</t>
  </si>
  <si>
    <t>- hitel törlesztése</t>
  </si>
  <si>
    <t>- kölcsönök folyósítása</t>
  </si>
  <si>
    <t>Egyéb bevétel</t>
  </si>
  <si>
    <t>Tiszavasvári Középiskola</t>
  </si>
  <si>
    <t>Felújítások</t>
  </si>
  <si>
    <t>pénzeszköz átadás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</si>
  <si>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</si>
  <si>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</si>
  <si>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</si>
  <si>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</si>
  <si>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</t>
  </si>
  <si>
    <t xml:space="preserve">  Üdülő Viziközmű Társulati pénzmaradvány</t>
  </si>
  <si>
    <t>- Lakásfelújítási Alap</t>
  </si>
  <si>
    <t>Céltartalékok összesen:</t>
  </si>
  <si>
    <t>Pénzforgalom nélküli kiadások összesen:</t>
  </si>
  <si>
    <t xml:space="preserve">   6. számú melléklet</t>
  </si>
  <si>
    <t>Felhalmozási tartalék</t>
  </si>
  <si>
    <t>Rendelkezésre álló tartalékok alakulása a</t>
  </si>
  <si>
    <t>1. számú melléklet</t>
  </si>
  <si>
    <t>2010. I-III.negyedév</t>
  </si>
  <si>
    <t>Városi Kincstár (saját)</t>
  </si>
  <si>
    <t>Városi Kincstár (közmunka)</t>
  </si>
  <si>
    <t>2010. I-III. negyedévi teljesítése</t>
  </si>
  <si>
    <t>Kincstár(s)</t>
  </si>
  <si>
    <t>Kincstár(k)</t>
  </si>
  <si>
    <t>5. számú melléklet</t>
  </si>
  <si>
    <t>Szakfeladat megnevezése</t>
  </si>
  <si>
    <t>BEVÉTELEK</t>
  </si>
  <si>
    <t>KIADÁSOK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</si>
  <si>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</si>
  <si>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</si>
  <si>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</si>
  <si>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</si>
  <si>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- Civil Ház kialakítása</t>
  </si>
  <si>
    <t>- Polg. Hiv. akadálymentesítés</t>
  </si>
  <si>
    <t>- Strand Vendéglátó egységek építése</t>
  </si>
  <si>
    <t>Út, autópálya építés</t>
  </si>
  <si>
    <t>Egyéb m.n.s.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</si>
  <si>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</si>
  <si>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</si>
  <si>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</si>
  <si>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</si>
  <si>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</si>
  <si>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</si>
  <si>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</si>
  <si>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Országgyűlési képviselő választás</t>
  </si>
  <si>
    <t>Országos telep.és ter.kisebbségi választás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</si>
  <si>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</si>
  <si>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</si>
  <si>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</si>
  <si>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</si>
  <si>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</si>
  <si>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</si>
  <si>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Társ.-i tevékenységekkel összefüggő ter. ig.</t>
  </si>
  <si>
    <t>- Tűzoltóság támogatása</t>
  </si>
  <si>
    <t>- Polgárőrség támogatása</t>
  </si>
  <si>
    <t>- Tiszavasvári Múzeum támogatása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</si>
  <si>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</si>
  <si>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</si>
  <si>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</si>
  <si>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</si>
  <si>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</si>
  <si>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SZJA</t>
  </si>
  <si>
    <t>- Állami támogatás</t>
  </si>
  <si>
    <t>- Lakásértékesítés bevétele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</si>
  <si>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</si>
  <si>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</si>
  <si>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</si>
  <si>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</si>
  <si>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</si>
  <si>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</si>
  <si>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</si>
  <si>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</si>
  <si>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</si>
  <si>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</si>
  <si>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</si>
  <si>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</si>
  <si>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</si>
  <si>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</si>
  <si>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</si>
  <si>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</si>
  <si>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</si>
  <si>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</si>
  <si>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</si>
  <si>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Eseti pénzbeni ellátás</t>
  </si>
  <si>
    <t>Közgyógyellátás</t>
  </si>
  <si>
    <t>Köztemetés</t>
  </si>
  <si>
    <t>Szociális étkeztetés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</si>
  <si>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</si>
  <si>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</si>
  <si>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</si>
  <si>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</si>
  <si>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</si>
  <si>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</si>
  <si>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>Az önkormányzat szakfeladatainak bevételei és kiadásai 2010. I-III. negyedévben</t>
  </si>
  <si>
    <t xml:space="preserve">  Útjavítás</t>
  </si>
  <si>
    <t xml:space="preserve">  Fejlesztések önereje</t>
  </si>
  <si>
    <t>Közcélú anyag pályázat</t>
  </si>
  <si>
    <t>Hősök út felújítás</t>
  </si>
  <si>
    <t>Gyalog- és kerékpárút építés</t>
  </si>
  <si>
    <t>Polg. Hiv. akadálymentesítés</t>
  </si>
  <si>
    <t xml:space="preserve">  Tartalék strandfejlesztésre</t>
  </si>
  <si>
    <t xml:space="preserve">  Polg. Hiv. akadálymentesítés tám.előleg</t>
  </si>
  <si>
    <t xml:space="preserve">  Optima értékpapír</t>
  </si>
  <si>
    <t xml:space="preserve">2010. év I-III. negyedévében </t>
  </si>
  <si>
    <t xml:space="preserve">Az Önkormányzat  2010. éves költségvetésének I-III. negyedévi teljesítése </t>
  </si>
  <si>
    <t>2010. évi költségvetésének I-III.negyedéves teljesítése</t>
  </si>
  <si>
    <t>Önkormányzati választás</t>
  </si>
  <si>
    <t>Közösségi társadalmi tevékenység</t>
  </si>
  <si>
    <t>2010. I-III. negyedéves teljesítése</t>
  </si>
  <si>
    <t>7.számú melléklet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</si>
</sst>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u val="single"/>
      <sz val="10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  <font>
      <b/>
      <i/>
      <sz val="13"/>
      <name val="Times New Roman CE"/>
      <family val="1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i/>
      <sz val="9"/>
      <name val="Times New Roman CE"/>
      <family val="1"/>
    </font>
    <font>
      <i/>
      <sz val="9"/>
      <color indexed="48"/>
      <name val="Times New Roman CE"/>
      <family val="1"/>
    </font>
    <font>
      <b/>
      <sz val="9"/>
      <color indexed="10"/>
      <name val="Times New Roman CE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1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0" fontId="0" fillId="0" borderId="0" xfId="0" applyAlignment="1">
      <alignment horizontal="centerContinuous"/>
    </xf>
    <xf numFmtId="0" fontId="8" fillId="0" borderId="6" xfId="0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165" fontId="8" fillId="0" borderId="6" xfId="15" applyNumberFormat="1" applyFont="1" applyBorder="1" applyAlignment="1">
      <alignment/>
    </xf>
    <xf numFmtId="0" fontId="8" fillId="0" borderId="2" xfId="0" applyFont="1" applyBorder="1" applyAlignment="1">
      <alignment/>
    </xf>
    <xf numFmtId="165" fontId="4" fillId="0" borderId="0" xfId="15" applyNumberFormat="1" applyFont="1" applyAlignment="1">
      <alignment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10" fontId="6" fillId="0" borderId="7" xfId="0" applyNumberFormat="1" applyFont="1" applyBorder="1" applyAlignment="1">
      <alignment/>
    </xf>
    <xf numFmtId="0" fontId="4" fillId="0" borderId="6" xfId="0" applyFont="1" applyBorder="1" applyAlignment="1" quotePrefix="1">
      <alignment/>
    </xf>
    <xf numFmtId="165" fontId="9" fillId="0" borderId="0" xfId="15" applyNumberFormat="1" applyFont="1" applyAlignment="1">
      <alignment horizontal="centerContinuous"/>
    </xf>
    <xf numFmtId="10" fontId="0" fillId="0" borderId="0" xfId="0" applyNumberFormat="1" applyAlignment="1">
      <alignment/>
    </xf>
    <xf numFmtId="10" fontId="9" fillId="0" borderId="0" xfId="0" applyNumberFormat="1" applyFont="1" applyAlignment="1">
      <alignment horizontal="centerContinuous"/>
    </xf>
    <xf numFmtId="10" fontId="4" fillId="0" borderId="0" xfId="0" applyNumberFormat="1" applyFont="1" applyAlignment="1">
      <alignment/>
    </xf>
    <xf numFmtId="10" fontId="7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centerContinuous"/>
    </xf>
    <xf numFmtId="10" fontId="6" fillId="0" borderId="4" xfId="0" applyNumberFormat="1" applyFont="1" applyBorder="1" applyAlignment="1">
      <alignment/>
    </xf>
    <xf numFmtId="10" fontId="6" fillId="0" borderId="4" xfId="15" applyNumberFormat="1" applyFont="1" applyBorder="1" applyAlignment="1">
      <alignment/>
    </xf>
    <xf numFmtId="1" fontId="6" fillId="0" borderId="3" xfId="15" applyNumberFormat="1" applyFont="1" applyBorder="1" applyAlignment="1">
      <alignment/>
    </xf>
    <xf numFmtId="1" fontId="4" fillId="0" borderId="0" xfId="15" applyNumberFormat="1" applyFont="1" applyAlignment="1">
      <alignment/>
    </xf>
    <xf numFmtId="1" fontId="9" fillId="0" borderId="0" xfId="15" applyNumberFormat="1" applyFont="1" applyAlignment="1">
      <alignment horizontal="centerContinuous"/>
    </xf>
    <xf numFmtId="10" fontId="6" fillId="0" borderId="7" xfId="15" applyNumberFormat="1" applyFont="1" applyBorder="1" applyAlignment="1">
      <alignment/>
    </xf>
    <xf numFmtId="165" fontId="4" fillId="0" borderId="6" xfId="15" applyNumberFormat="1" applyFont="1" applyBorder="1" applyAlignment="1" quotePrefix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0" fillId="0" borderId="8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9" xfId="0" applyFont="1" applyBorder="1" applyAlignment="1">
      <alignment horizontal="centerContinuous" vertical="center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right"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Continuous"/>
    </xf>
    <xf numFmtId="0" fontId="15" fillId="0" borderId="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8" fillId="0" borderId="6" xfId="0" applyFont="1" applyBorder="1" applyAlignment="1">
      <alignment/>
    </xf>
    <xf numFmtId="10" fontId="18" fillId="0" borderId="7" xfId="0" applyNumberFormat="1" applyFont="1" applyBorder="1" applyAlignment="1">
      <alignment/>
    </xf>
    <xf numFmtId="0" fontId="7" fillId="0" borderId="0" xfId="0" applyFont="1" applyAlignment="1">
      <alignment horizontal="right"/>
    </xf>
    <xf numFmtId="165" fontId="7" fillId="0" borderId="0" xfId="15" applyNumberFormat="1" applyFont="1" applyAlignment="1">
      <alignment horizontal="right"/>
    </xf>
    <xf numFmtId="0" fontId="11" fillId="0" borderId="9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165" fontId="6" fillId="0" borderId="5" xfId="15" applyNumberFormat="1" applyFont="1" applyBorder="1" applyAlignment="1">
      <alignment vertical="center"/>
    </xf>
    <xf numFmtId="165" fontId="6" fillId="0" borderId="9" xfId="15" applyNumberFormat="1" applyFont="1" applyBorder="1" applyAlignment="1">
      <alignment vertical="center"/>
    </xf>
    <xf numFmtId="10" fontId="6" fillId="0" borderId="14" xfId="15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1" fontId="6" fillId="0" borderId="3" xfId="15" applyNumberFormat="1" applyFont="1" applyBorder="1" applyAlignment="1">
      <alignment horizontal="centerContinuous" vertical="center"/>
    </xf>
    <xf numFmtId="1" fontId="1" fillId="0" borderId="3" xfId="15" applyNumberFormat="1" applyFont="1" applyBorder="1" applyAlignment="1">
      <alignment horizontal="centerContinuous" vertical="center"/>
    </xf>
    <xf numFmtId="10" fontId="6" fillId="0" borderId="4" xfId="0" applyNumberFormat="1" applyFont="1" applyBorder="1" applyAlignment="1">
      <alignment horizontal="center" vertical="center"/>
    </xf>
    <xf numFmtId="165" fontId="6" fillId="0" borderId="3" xfId="15" applyNumberFormat="1" applyFont="1" applyBorder="1" applyAlignment="1">
      <alignment horizontal="centerContinuous" vertical="center"/>
    </xf>
    <xf numFmtId="165" fontId="1" fillId="0" borderId="3" xfId="15" applyNumberFormat="1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1" fontId="6" fillId="0" borderId="9" xfId="15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165" fontId="6" fillId="0" borderId="9" xfId="15" applyNumberFormat="1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3" fontId="18" fillId="0" borderId="1" xfId="15" applyNumberFormat="1" applyFont="1" applyBorder="1" applyAlignment="1">
      <alignment/>
    </xf>
    <xf numFmtId="0" fontId="21" fillId="0" borderId="19" xfId="0" applyFont="1" applyBorder="1" applyAlignment="1">
      <alignment/>
    </xf>
    <xf numFmtId="0" fontId="20" fillId="0" borderId="17" xfId="0" applyFont="1" applyBorder="1" applyAlignment="1" quotePrefix="1">
      <alignment/>
    </xf>
    <xf numFmtId="0" fontId="20" fillId="0" borderId="8" xfId="0" applyFont="1" applyBorder="1" applyAlignment="1">
      <alignment/>
    </xf>
    <xf numFmtId="10" fontId="18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10" fontId="15" fillId="0" borderId="27" xfId="0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6" xfId="15" applyNumberFormat="1" applyFont="1" applyBorder="1" applyAlignment="1">
      <alignment/>
    </xf>
    <xf numFmtId="0" fontId="15" fillId="0" borderId="28" xfId="0" applyFont="1" applyBorder="1" applyAlignment="1">
      <alignment wrapText="1"/>
    </xf>
    <xf numFmtId="3" fontId="15" fillId="0" borderId="29" xfId="15" applyNumberFormat="1" applyFont="1" applyBorder="1" applyAlignment="1">
      <alignment/>
    </xf>
    <xf numFmtId="3" fontId="18" fillId="0" borderId="15" xfId="15" applyNumberFormat="1" applyFont="1" applyBorder="1" applyAlignment="1">
      <alignment/>
    </xf>
    <xf numFmtId="10" fontId="18" fillId="0" borderId="16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5" xfId="0" applyFont="1" applyBorder="1" applyAlignment="1">
      <alignment horizontal="centerContinuous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8" fillId="0" borderId="30" xfId="0" applyFont="1" applyBorder="1" applyAlignment="1">
      <alignment/>
    </xf>
    <xf numFmtId="3" fontId="18" fillId="0" borderId="31" xfId="15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0" fontId="15" fillId="0" borderId="2" xfId="0" applyFont="1" applyBorder="1" applyAlignment="1">
      <alignment wrapText="1"/>
    </xf>
    <xf numFmtId="3" fontId="15" fillId="0" borderId="3" xfId="15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10" fontId="18" fillId="0" borderId="32" xfId="0" applyNumberFormat="1" applyFont="1" applyBorder="1" applyAlignment="1">
      <alignment/>
    </xf>
    <xf numFmtId="0" fontId="18" fillId="0" borderId="30" xfId="0" applyFont="1" applyBorder="1" applyAlignment="1">
      <alignment wrapText="1"/>
    </xf>
    <xf numFmtId="3" fontId="22" fillId="0" borderId="2" xfId="0" applyNumberFormat="1" applyFont="1" applyBorder="1" applyAlignment="1">
      <alignment/>
    </xf>
    <xf numFmtId="3" fontId="22" fillId="0" borderId="3" xfId="0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3" fontId="6" fillId="0" borderId="28" xfId="15" applyNumberFormat="1" applyFont="1" applyBorder="1" applyAlignment="1">
      <alignment vertical="center"/>
    </xf>
    <xf numFmtId="3" fontId="6" fillId="0" borderId="29" xfId="15" applyNumberFormat="1" applyFont="1" applyBorder="1" applyAlignment="1">
      <alignment vertical="center"/>
    </xf>
    <xf numFmtId="3" fontId="6" fillId="0" borderId="27" xfId="15" applyNumberFormat="1" applyFont="1" applyBorder="1" applyAlignment="1">
      <alignment vertical="center"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11" fillId="0" borderId="35" xfId="0" applyFont="1" applyBorder="1" applyAlignment="1">
      <alignment horizontal="centerContinuous" vertical="center"/>
    </xf>
    <xf numFmtId="3" fontId="10" fillId="0" borderId="36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16" xfId="0" applyFont="1" applyBorder="1" applyAlignment="1">
      <alignment horizontal="center"/>
    </xf>
    <xf numFmtId="168" fontId="6" fillId="0" borderId="4" xfId="0" applyNumberFormat="1" applyFont="1" applyBorder="1" applyAlignment="1">
      <alignment/>
    </xf>
    <xf numFmtId="168" fontId="6" fillId="0" borderId="7" xfId="0" applyNumberFormat="1" applyFont="1" applyBorder="1" applyAlignment="1">
      <alignment/>
    </xf>
    <xf numFmtId="3" fontId="15" fillId="0" borderId="26" xfId="15" applyNumberFormat="1" applyFont="1" applyBorder="1" applyAlignment="1">
      <alignment/>
    </xf>
    <xf numFmtId="10" fontId="15" fillId="0" borderId="37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10" fontId="18" fillId="0" borderId="14" xfId="0" applyNumberFormat="1" applyFont="1" applyBorder="1" applyAlignment="1">
      <alignment/>
    </xf>
    <xf numFmtId="0" fontId="18" fillId="0" borderId="5" xfId="0" applyFont="1" applyBorder="1" applyAlignment="1">
      <alignment/>
    </xf>
    <xf numFmtId="0" fontId="11" fillId="0" borderId="38" xfId="0" applyFont="1" applyBorder="1" applyAlignment="1">
      <alignment horizontal="center" vertical="center"/>
    </xf>
    <xf numFmtId="3" fontId="11" fillId="0" borderId="39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18" fillId="0" borderId="31" xfId="15" applyNumberFormat="1" applyFont="1" applyBorder="1" applyAlignment="1">
      <alignment/>
    </xf>
    <xf numFmtId="0" fontId="18" fillId="0" borderId="0" xfId="0" applyFont="1" applyAlignment="1">
      <alignment/>
    </xf>
    <xf numFmtId="165" fontId="7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41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165" fontId="15" fillId="0" borderId="19" xfId="15" applyNumberFormat="1" applyFont="1" applyBorder="1" applyAlignment="1">
      <alignment/>
    </xf>
    <xf numFmtId="165" fontId="15" fillId="0" borderId="44" xfId="15" applyNumberFormat="1" applyFont="1" applyBorder="1" applyAlignment="1">
      <alignment/>
    </xf>
    <xf numFmtId="165" fontId="15" fillId="0" borderId="45" xfId="15" applyNumberFormat="1" applyFont="1" applyBorder="1" applyAlignment="1">
      <alignment/>
    </xf>
    <xf numFmtId="165" fontId="15" fillId="0" borderId="17" xfId="15" applyNumberFormat="1" applyFont="1" applyBorder="1" applyAlignment="1">
      <alignment/>
    </xf>
    <xf numFmtId="165" fontId="18" fillId="0" borderId="46" xfId="15" applyNumberFormat="1" applyFont="1" applyBorder="1" applyAlignment="1" quotePrefix="1">
      <alignment/>
    </xf>
    <xf numFmtId="165" fontId="18" fillId="0" borderId="47" xfId="15" applyNumberFormat="1" applyFont="1" applyBorder="1" applyAlignment="1" quotePrefix="1">
      <alignment/>
    </xf>
    <xf numFmtId="0" fontId="4" fillId="0" borderId="17" xfId="0" applyFont="1" applyBorder="1" applyAlignment="1" quotePrefix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15" fillId="0" borderId="46" xfId="15" applyNumberFormat="1" applyFont="1" applyBorder="1" applyAlignment="1">
      <alignment/>
    </xf>
    <xf numFmtId="165" fontId="15" fillId="0" borderId="47" xfId="15" applyNumberFormat="1" applyFont="1" applyBorder="1" applyAlignment="1">
      <alignment/>
    </xf>
    <xf numFmtId="165" fontId="15" fillId="0" borderId="48" xfId="15" applyNumberFormat="1" applyFont="1" applyBorder="1" applyAlignment="1">
      <alignment/>
    </xf>
    <xf numFmtId="165" fontId="15" fillId="0" borderId="49" xfId="15" applyNumberFormat="1" applyFont="1" applyBorder="1" applyAlignment="1">
      <alignment/>
    </xf>
    <xf numFmtId="165" fontId="15" fillId="0" borderId="50" xfId="15" applyNumberFormat="1" applyFont="1" applyBorder="1" applyAlignment="1">
      <alignment/>
    </xf>
    <xf numFmtId="165" fontId="15" fillId="0" borderId="24" xfId="15" applyNumberFormat="1" applyFont="1" applyBorder="1" applyAlignment="1">
      <alignment horizontal="center" vertical="center"/>
    </xf>
    <xf numFmtId="165" fontId="18" fillId="0" borderId="46" xfId="15" applyNumberFormat="1" applyFont="1" applyBorder="1" applyAlignment="1">
      <alignment/>
    </xf>
    <xf numFmtId="165" fontId="4" fillId="0" borderId="46" xfId="15" applyNumberFormat="1" applyFont="1" applyBorder="1" applyAlignment="1">
      <alignment/>
    </xf>
    <xf numFmtId="0" fontId="0" fillId="0" borderId="8" xfId="0" applyBorder="1" applyAlignment="1">
      <alignment/>
    </xf>
    <xf numFmtId="165" fontId="4" fillId="0" borderId="8" xfId="15" applyNumberFormat="1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165" fontId="15" fillId="0" borderId="51" xfId="15" applyNumberFormat="1" applyFont="1" applyBorder="1" applyAlignment="1">
      <alignment/>
    </xf>
    <xf numFmtId="165" fontId="26" fillId="0" borderId="52" xfId="0" applyNumberFormat="1" applyFont="1" applyBorder="1" applyAlignment="1">
      <alignment/>
    </xf>
    <xf numFmtId="165" fontId="26" fillId="0" borderId="8" xfId="15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3" fontId="22" fillId="0" borderId="7" xfId="0" applyNumberFormat="1" applyFont="1" applyBorder="1" applyAlignment="1">
      <alignment/>
    </xf>
    <xf numFmtId="0" fontId="10" fillId="0" borderId="53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54" xfId="0" applyNumberFormat="1" applyFont="1" applyBorder="1" applyAlignment="1">
      <alignment/>
    </xf>
    <xf numFmtId="3" fontId="10" fillId="0" borderId="55" xfId="0" applyNumberFormat="1" applyFont="1" applyBorder="1" applyAlignment="1">
      <alignment/>
    </xf>
    <xf numFmtId="168" fontId="6" fillId="0" borderId="16" xfId="0" applyNumberFormat="1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29" xfId="0" applyNumberFormat="1" applyFont="1" applyBorder="1" applyAlignment="1">
      <alignment/>
    </xf>
    <xf numFmtId="168" fontId="6" fillId="0" borderId="27" xfId="0" applyNumberFormat="1" applyFont="1" applyBorder="1" applyAlignment="1">
      <alignment/>
    </xf>
    <xf numFmtId="0" fontId="11" fillId="0" borderId="0" xfId="0" applyFont="1" applyAlignment="1">
      <alignment/>
    </xf>
    <xf numFmtId="49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57" xfId="0" applyFont="1" applyBorder="1" applyAlignment="1">
      <alignment/>
    </xf>
    <xf numFmtId="0" fontId="21" fillId="0" borderId="5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0" fillId="0" borderId="20" xfId="0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10" fontId="21" fillId="0" borderId="4" xfId="22" applyNumberFormat="1" applyFont="1" applyBorder="1" applyAlignment="1">
      <alignment horizontal="center"/>
    </xf>
    <xf numFmtId="3" fontId="21" fillId="0" borderId="42" xfId="0" applyNumberFormat="1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/>
    </xf>
    <xf numFmtId="0" fontId="20" fillId="0" borderId="17" xfId="0" applyFont="1" applyBorder="1" applyAlignment="1">
      <alignment/>
    </xf>
    <xf numFmtId="3" fontId="20" fillId="0" borderId="6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10" fontId="21" fillId="0" borderId="7" xfId="22" applyNumberFormat="1" applyFont="1" applyBorder="1" applyAlignment="1">
      <alignment horizontal="center"/>
    </xf>
    <xf numFmtId="3" fontId="21" fillId="0" borderId="11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6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49" fontId="28" fillId="0" borderId="17" xfId="0" applyNumberFormat="1" applyFont="1" applyBorder="1" applyAlignment="1">
      <alignment/>
    </xf>
    <xf numFmtId="3" fontId="28" fillId="0" borderId="6" xfId="0" applyNumberFormat="1" applyFont="1" applyBorder="1" applyAlignment="1">
      <alignment/>
    </xf>
    <xf numFmtId="3" fontId="28" fillId="0" borderId="1" xfId="0" applyNumberFormat="1" applyFont="1" applyBorder="1" applyAlignment="1">
      <alignment/>
    </xf>
    <xf numFmtId="3" fontId="29" fillId="0" borderId="1" xfId="0" applyNumberFormat="1" applyFont="1" applyBorder="1" applyAlignment="1">
      <alignment/>
    </xf>
    <xf numFmtId="49" fontId="20" fillId="0" borderId="17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30" fillId="0" borderId="6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3" fontId="20" fillId="0" borderId="6" xfId="0" applyNumberFormat="1" applyFont="1" applyBorder="1" applyAlignment="1">
      <alignment/>
    </xf>
    <xf numFmtId="49" fontId="20" fillId="0" borderId="17" xfId="0" applyNumberFormat="1" applyFont="1" applyBorder="1" applyAlignment="1">
      <alignment/>
    </xf>
    <xf numFmtId="0" fontId="20" fillId="0" borderId="48" xfId="0" applyFont="1" applyBorder="1" applyAlignment="1">
      <alignment/>
    </xf>
    <xf numFmtId="3" fontId="28" fillId="0" borderId="5" xfId="0" applyNumberFormat="1" applyFont="1" applyBorder="1" applyAlignment="1">
      <alignment/>
    </xf>
    <xf numFmtId="3" fontId="28" fillId="0" borderId="9" xfId="0" applyNumberFormat="1" applyFont="1" applyBorder="1" applyAlignment="1">
      <alignment/>
    </xf>
    <xf numFmtId="10" fontId="21" fillId="0" borderId="26" xfId="22" applyNumberFormat="1" applyFont="1" applyBorder="1" applyAlignment="1">
      <alignment horizontal="center"/>
    </xf>
    <xf numFmtId="3" fontId="31" fillId="0" borderId="10" xfId="0" applyNumberFormat="1" applyFont="1" applyBorder="1" applyAlignment="1">
      <alignment/>
    </xf>
    <xf numFmtId="10" fontId="21" fillId="0" borderId="14" xfId="22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21" fillId="0" borderId="58" xfId="0" applyFont="1" applyBorder="1" applyAlignment="1">
      <alignment horizontal="center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0" fontId="21" fillId="0" borderId="31" xfId="22" applyNumberFormat="1" applyFont="1" applyBorder="1" applyAlignment="1">
      <alignment/>
    </xf>
    <xf numFmtId="3" fontId="28" fillId="0" borderId="30" xfId="0" applyNumberFormat="1" applyFont="1" applyBorder="1" applyAlignment="1">
      <alignment/>
    </xf>
    <xf numFmtId="3" fontId="28" fillId="0" borderId="31" xfId="0" applyNumberFormat="1" applyFont="1" applyBorder="1" applyAlignment="1">
      <alignment/>
    </xf>
    <xf numFmtId="10" fontId="21" fillId="0" borderId="4" xfId="22" applyNumberFormat="1" applyFont="1" applyBorder="1" applyAlignment="1">
      <alignment/>
    </xf>
    <xf numFmtId="10" fontId="21" fillId="0" borderId="1" xfId="22" applyNumberFormat="1" applyFont="1" applyBorder="1" applyAlignment="1">
      <alignment/>
    </xf>
    <xf numFmtId="10" fontId="21" fillId="0" borderId="7" xfId="22" applyNumberFormat="1" applyFont="1" applyBorder="1" applyAlignment="1">
      <alignment/>
    </xf>
    <xf numFmtId="0" fontId="20" fillId="0" borderId="59" xfId="0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5" xfId="0" applyNumberFormat="1" applyFont="1" applyFill="1" applyBorder="1" applyAlignment="1">
      <alignment/>
    </xf>
    <xf numFmtId="0" fontId="20" fillId="0" borderId="56" xfId="0" applyFont="1" applyBorder="1" applyAlignment="1">
      <alignment/>
    </xf>
    <xf numFmtId="10" fontId="21" fillId="0" borderId="15" xfId="22" applyNumberFormat="1" applyFont="1" applyBorder="1" applyAlignment="1">
      <alignment/>
    </xf>
    <xf numFmtId="10" fontId="21" fillId="0" borderId="16" xfId="22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52" xfId="0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9" xfId="0" applyNumberFormat="1" applyFont="1" applyBorder="1" applyAlignment="1">
      <alignment/>
    </xf>
    <xf numFmtId="10" fontId="21" fillId="0" borderId="14" xfId="22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0" fontId="28" fillId="0" borderId="0" xfId="0" applyFont="1" applyBorder="1" applyAlignment="1" quotePrefix="1">
      <alignment/>
    </xf>
    <xf numFmtId="3" fontId="20" fillId="0" borderId="0" xfId="0" applyNumberFormat="1" applyFont="1" applyBorder="1" applyAlignment="1">
      <alignment/>
    </xf>
    <xf numFmtId="165" fontId="0" fillId="0" borderId="0" xfId="15" applyNumberFormat="1" applyAlignment="1">
      <alignment/>
    </xf>
    <xf numFmtId="1" fontId="0" fillId="0" borderId="0" xfId="15" applyNumberFormat="1" applyAlignment="1">
      <alignment/>
    </xf>
    <xf numFmtId="10" fontId="15" fillId="0" borderId="4" xfId="0" applyNumberFormat="1" applyFont="1" applyBorder="1" applyAlignment="1">
      <alignment/>
    </xf>
    <xf numFmtId="3" fontId="18" fillId="0" borderId="60" xfId="15" applyNumberFormat="1" applyFont="1" applyBorder="1" applyAlignment="1">
      <alignment/>
    </xf>
    <xf numFmtId="0" fontId="15" fillId="0" borderId="28" xfId="0" applyFont="1" applyBorder="1" applyAlignment="1">
      <alignment vertical="center" wrapText="1"/>
    </xf>
    <xf numFmtId="3" fontId="33" fillId="0" borderId="1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63" xfId="0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4" fillId="0" borderId="17" xfId="0" applyFont="1" applyBorder="1" applyAlignment="1">
      <alignment horizontal="left" vertical="justify" wrapText="1"/>
    </xf>
    <xf numFmtId="0" fontId="4" fillId="0" borderId="46" xfId="0" applyFont="1" applyBorder="1" applyAlignment="1">
      <alignment horizontal="left" vertical="justify" wrapText="1"/>
    </xf>
    <xf numFmtId="0" fontId="4" fillId="0" borderId="47" xfId="0" applyFont="1" applyBorder="1" applyAlignment="1">
      <alignment horizontal="left" vertical="justify" wrapText="1"/>
    </xf>
    <xf numFmtId="0" fontId="15" fillId="0" borderId="65" xfId="0" applyFont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7">
      <selection activeCell="D21" sqref="D21"/>
    </sheetView>
  </sheetViews>
  <sheetFormatPr defaultColWidth="9.140625" defaultRowHeight="12.75"/>
  <cols>
    <col min="1" max="1" width="24.8515625" style="0" customWidth="1"/>
    <col min="2" max="4" width="12.7109375" style="307" customWidth="1"/>
    <col min="5" max="5" width="9.00390625" style="30" customWidth="1"/>
    <col min="6" max="6" width="22.7109375" style="0" customWidth="1"/>
    <col min="7" max="9" width="12.7109375" style="306" customWidth="1"/>
    <col min="10" max="10" width="8.7109375" style="30" customWidth="1"/>
  </cols>
  <sheetData>
    <row r="1" spans="1:19" ht="12.75">
      <c r="A1" s="1"/>
      <c r="B1" s="38"/>
      <c r="C1" s="38"/>
      <c r="D1" s="38"/>
      <c r="E1" s="32"/>
      <c r="F1" s="1"/>
      <c r="G1" s="24"/>
      <c r="H1" s="24"/>
      <c r="I1"/>
      <c r="J1" s="79" t="s">
        <v>121</v>
      </c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38"/>
      <c r="C2" s="38"/>
      <c r="D2" s="38"/>
      <c r="E2" s="32"/>
      <c r="F2" s="1"/>
      <c r="G2" s="24"/>
      <c r="H2" s="24"/>
      <c r="I2" s="26"/>
      <c r="J2" s="79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38"/>
      <c r="C3" s="38"/>
      <c r="D3" s="38"/>
      <c r="E3" s="32"/>
      <c r="F3" s="1"/>
      <c r="G3" s="24"/>
      <c r="H3" s="24"/>
      <c r="I3" s="26"/>
      <c r="J3" s="34"/>
      <c r="K3" s="1"/>
      <c r="L3" s="1"/>
      <c r="M3" s="1"/>
      <c r="N3" s="1"/>
      <c r="O3" s="1"/>
      <c r="P3" s="1"/>
      <c r="Q3" s="1"/>
      <c r="R3" s="1"/>
      <c r="S3" s="1"/>
    </row>
    <row r="4" spans="1:19" ht="19.5">
      <c r="A4" s="14" t="s">
        <v>208</v>
      </c>
      <c r="B4" s="39"/>
      <c r="C4" s="39"/>
      <c r="D4" s="39"/>
      <c r="E4" s="31"/>
      <c r="F4" s="14"/>
      <c r="G4" s="29"/>
      <c r="H4" s="29"/>
      <c r="I4" s="29"/>
      <c r="J4" s="31"/>
      <c r="K4" s="1"/>
      <c r="L4" s="1"/>
      <c r="M4" s="1"/>
      <c r="N4" s="1"/>
      <c r="O4" s="1"/>
      <c r="P4" s="1"/>
      <c r="Q4" s="1"/>
      <c r="R4" s="1"/>
      <c r="S4" s="1"/>
    </row>
    <row r="5" spans="1:19" ht="7.5" customHeight="1">
      <c r="A5" s="14"/>
      <c r="B5" s="39"/>
      <c r="C5" s="39"/>
      <c r="D5" s="39"/>
      <c r="E5" s="31"/>
      <c r="F5" s="14"/>
      <c r="G5" s="29"/>
      <c r="H5" s="29"/>
      <c r="I5" s="29"/>
      <c r="J5" s="3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4"/>
      <c r="B6" s="39"/>
      <c r="C6" s="39"/>
      <c r="D6" s="39"/>
      <c r="E6" s="31"/>
      <c r="F6" s="14"/>
      <c r="G6" s="29"/>
      <c r="H6" s="29"/>
      <c r="I6" s="29"/>
      <c r="J6" s="3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1"/>
      <c r="B7" s="38"/>
      <c r="C7" s="38"/>
      <c r="D7" s="38"/>
      <c r="E7" s="32"/>
      <c r="F7" s="1"/>
      <c r="G7" s="24"/>
      <c r="H7" s="24"/>
      <c r="J7" s="33" t="s">
        <v>0</v>
      </c>
      <c r="K7" s="1"/>
      <c r="M7" s="1"/>
      <c r="N7" s="1"/>
      <c r="O7" s="1"/>
      <c r="P7" s="1"/>
      <c r="Q7" s="1"/>
      <c r="R7" s="1"/>
      <c r="S7" s="1"/>
    </row>
    <row r="8" spans="1:19" s="101" customFormat="1" ht="19.5" customHeight="1">
      <c r="A8" s="102" t="s">
        <v>1</v>
      </c>
      <c r="B8" s="103" t="s">
        <v>2</v>
      </c>
      <c r="C8" s="104"/>
      <c r="D8" s="103"/>
      <c r="E8" s="105" t="s">
        <v>3</v>
      </c>
      <c r="F8" s="102" t="s">
        <v>1</v>
      </c>
      <c r="G8" s="106" t="s">
        <v>2</v>
      </c>
      <c r="H8" s="107"/>
      <c r="I8" s="106"/>
      <c r="J8" s="105" t="s">
        <v>3</v>
      </c>
      <c r="K8" s="100"/>
      <c r="M8" s="100"/>
      <c r="N8" s="100"/>
      <c r="O8" s="100"/>
      <c r="P8" s="100"/>
      <c r="Q8" s="100"/>
      <c r="R8" s="100"/>
      <c r="S8" s="100"/>
    </row>
    <row r="9" spans="1:19" s="101" customFormat="1" ht="19.5" customHeight="1" thickBot="1">
      <c r="A9" s="108"/>
      <c r="B9" s="109" t="s">
        <v>4</v>
      </c>
      <c r="C9" s="109" t="s">
        <v>5</v>
      </c>
      <c r="D9" s="109" t="s">
        <v>3</v>
      </c>
      <c r="E9" s="110" t="s">
        <v>6</v>
      </c>
      <c r="F9" s="108"/>
      <c r="G9" s="111" t="s">
        <v>4</v>
      </c>
      <c r="H9" s="111" t="s">
        <v>5</v>
      </c>
      <c r="I9" s="111" t="s">
        <v>3</v>
      </c>
      <c r="J9" s="110" t="s">
        <v>6</v>
      </c>
      <c r="K9" s="100"/>
      <c r="L9" s="100"/>
      <c r="M9" s="100"/>
      <c r="N9" s="100"/>
      <c r="O9" s="100"/>
      <c r="P9" s="100"/>
      <c r="Q9" s="100"/>
      <c r="R9" s="100"/>
      <c r="S9" s="100"/>
    </row>
    <row r="10" spans="1:19" ht="12.75">
      <c r="A10" s="19" t="s">
        <v>7</v>
      </c>
      <c r="B10" s="37"/>
      <c r="C10" s="37"/>
      <c r="D10" s="37"/>
      <c r="E10" s="36"/>
      <c r="F10" s="23" t="s">
        <v>8</v>
      </c>
      <c r="G10" s="37"/>
      <c r="H10" s="37"/>
      <c r="I10" s="37"/>
      <c r="J10" s="35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20" t="s">
        <v>9</v>
      </c>
      <c r="B11" s="15">
        <v>87965</v>
      </c>
      <c r="C11" s="15">
        <v>87965</v>
      </c>
      <c r="D11" s="15">
        <v>72600</v>
      </c>
      <c r="E11" s="40">
        <f>D11/C11</f>
        <v>0.8253282555561872</v>
      </c>
      <c r="F11" s="9" t="s">
        <v>10</v>
      </c>
      <c r="G11" s="15">
        <v>1816351</v>
      </c>
      <c r="H11" s="15">
        <v>1875332</v>
      </c>
      <c r="I11" s="15">
        <v>1296651</v>
      </c>
      <c r="J11" s="40">
        <f>I11/H11</f>
        <v>0.6914247717204207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41" t="s">
        <v>61</v>
      </c>
      <c r="B12" s="15"/>
      <c r="C12" s="15"/>
      <c r="D12" s="15"/>
      <c r="E12" s="40"/>
      <c r="F12" s="9" t="s">
        <v>11</v>
      </c>
      <c r="G12" s="15">
        <v>10470</v>
      </c>
      <c r="H12" s="15">
        <v>13320</v>
      </c>
      <c r="I12" s="15">
        <v>14979</v>
      </c>
      <c r="J12" s="40">
        <f>I12/H12</f>
        <v>1.1245495495495494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20" t="s">
        <v>12</v>
      </c>
      <c r="B13" s="15"/>
      <c r="C13" s="15">
        <v>51266</v>
      </c>
      <c r="D13" s="15">
        <v>45816</v>
      </c>
      <c r="E13" s="40"/>
      <c r="F13" s="28" t="s">
        <v>13</v>
      </c>
      <c r="G13" s="15"/>
      <c r="H13" s="15"/>
      <c r="I13" s="15">
        <v>250</v>
      </c>
      <c r="J13" s="40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20" t="s">
        <v>14</v>
      </c>
      <c r="B14" s="15">
        <v>10200</v>
      </c>
      <c r="C14" s="15">
        <v>10200</v>
      </c>
      <c r="D14" s="15">
        <v>12726</v>
      </c>
      <c r="E14" s="40">
        <f>D14/C14</f>
        <v>1.2476470588235293</v>
      </c>
      <c r="F14" s="9" t="s">
        <v>108</v>
      </c>
      <c r="G14" s="15">
        <v>13578</v>
      </c>
      <c r="H14" s="15">
        <v>16538</v>
      </c>
      <c r="I14" s="15">
        <v>18076</v>
      </c>
      <c r="J14" s="40">
        <f>I14/H14</f>
        <v>1.0929979441286735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20" t="s">
        <v>15</v>
      </c>
      <c r="B15" s="15"/>
      <c r="C15" s="15">
        <v>7333</v>
      </c>
      <c r="D15" s="15">
        <v>7333</v>
      </c>
      <c r="E15" s="40">
        <f>D15/C15</f>
        <v>1</v>
      </c>
      <c r="F15" s="28" t="s">
        <v>16</v>
      </c>
      <c r="G15" s="15"/>
      <c r="H15" s="15"/>
      <c r="I15" s="15">
        <v>-13288</v>
      </c>
      <c r="J15" s="40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20" t="s">
        <v>65</v>
      </c>
      <c r="B16" s="15"/>
      <c r="C16" s="15"/>
      <c r="D16" s="15">
        <v>1009</v>
      </c>
      <c r="E16" s="40"/>
      <c r="F16" s="28"/>
      <c r="G16" s="15"/>
      <c r="H16" s="15"/>
      <c r="I16" s="15"/>
      <c r="J16" s="40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21" t="s">
        <v>17</v>
      </c>
      <c r="B17" s="16">
        <f>SUM(B11:B16)</f>
        <v>98165</v>
      </c>
      <c r="C17" s="16">
        <f>SUM(C11:C16)</f>
        <v>156764</v>
      </c>
      <c r="D17" s="16">
        <f>SUM(D11:D16)</f>
        <v>139484</v>
      </c>
      <c r="E17" s="40">
        <f>D17/C17</f>
        <v>0.8897706105993723</v>
      </c>
      <c r="F17" s="13" t="s">
        <v>17</v>
      </c>
      <c r="G17" s="16">
        <f>SUM(G11:G16)</f>
        <v>1840399</v>
      </c>
      <c r="H17" s="16">
        <f>SUM(H11:H16)</f>
        <v>1905190</v>
      </c>
      <c r="I17" s="16">
        <f>SUM(I11:I16)</f>
        <v>1316668</v>
      </c>
      <c r="J17" s="40">
        <f>I17/H17</f>
        <v>0.6910953763141734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21"/>
      <c r="B18" s="16"/>
      <c r="C18" s="16"/>
      <c r="D18" s="16"/>
      <c r="E18" s="40"/>
      <c r="F18" s="13"/>
      <c r="G18" s="16"/>
      <c r="H18" s="16"/>
      <c r="I18" s="16"/>
      <c r="J18" s="40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22" t="s">
        <v>18</v>
      </c>
      <c r="B19" s="15"/>
      <c r="C19" s="15"/>
      <c r="D19" s="15"/>
      <c r="E19" s="40"/>
      <c r="F19" s="18" t="s">
        <v>19</v>
      </c>
      <c r="G19" s="15"/>
      <c r="H19" s="15"/>
      <c r="I19" s="15"/>
      <c r="J19" s="27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20" t="s">
        <v>20</v>
      </c>
      <c r="B20" s="15">
        <v>844223</v>
      </c>
      <c r="C20" s="15">
        <v>861562</v>
      </c>
      <c r="D20" s="15">
        <v>662412</v>
      </c>
      <c r="E20" s="40">
        <f>D20/C20</f>
        <v>0.768850065346429</v>
      </c>
      <c r="F20" s="9" t="s">
        <v>10</v>
      </c>
      <c r="G20" s="15">
        <v>569394</v>
      </c>
      <c r="H20" s="15">
        <v>600119</v>
      </c>
      <c r="I20" s="15">
        <v>445629</v>
      </c>
      <c r="J20" s="40">
        <f>I20/H20</f>
        <v>0.7425677240680598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20" t="s">
        <v>21</v>
      </c>
      <c r="B21" s="15">
        <v>49215</v>
      </c>
      <c r="C21" s="15">
        <v>45163</v>
      </c>
      <c r="D21" s="15">
        <v>38776</v>
      </c>
      <c r="E21" s="40">
        <f>D21/C21</f>
        <v>0.8585789252264021</v>
      </c>
      <c r="F21" s="28" t="s">
        <v>11</v>
      </c>
      <c r="G21" s="15">
        <v>248374</v>
      </c>
      <c r="H21" s="15">
        <v>343807</v>
      </c>
      <c r="I21" s="15">
        <v>176019</v>
      </c>
      <c r="J21" s="40">
        <f>I21/H21</f>
        <v>0.511970378729927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20" t="s">
        <v>22</v>
      </c>
      <c r="B22" s="15">
        <v>1456850</v>
      </c>
      <c r="C22" s="15">
        <v>1539401</v>
      </c>
      <c r="D22" s="15">
        <v>1182114</v>
      </c>
      <c r="E22" s="40">
        <f>D22/C22</f>
        <v>0.7679051787026252</v>
      </c>
      <c r="F22" s="9" t="s">
        <v>23</v>
      </c>
      <c r="G22" s="15">
        <v>265903</v>
      </c>
      <c r="H22" s="15">
        <v>316243</v>
      </c>
      <c r="I22" s="15">
        <v>228352</v>
      </c>
      <c r="J22" s="40">
        <f>I22/H22</f>
        <v>0.7220776428252957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41" t="s">
        <v>73</v>
      </c>
      <c r="B23" s="15"/>
      <c r="C23" s="15"/>
      <c r="D23" s="15"/>
      <c r="E23" s="40"/>
      <c r="F23" s="28" t="s">
        <v>104</v>
      </c>
      <c r="G23" s="15"/>
      <c r="H23" s="15">
        <v>14157</v>
      </c>
      <c r="I23" s="15">
        <v>14490</v>
      </c>
      <c r="J23" s="40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20" t="s">
        <v>12</v>
      </c>
      <c r="B24" s="15">
        <v>99810</v>
      </c>
      <c r="C24" s="15">
        <v>128487</v>
      </c>
      <c r="D24" s="15">
        <v>109678</v>
      </c>
      <c r="E24" s="40">
        <f>D24/C24</f>
        <v>0.8536116494275685</v>
      </c>
      <c r="F24" s="28" t="s">
        <v>103</v>
      </c>
      <c r="G24" s="15">
        <v>220104</v>
      </c>
      <c r="H24" s="15">
        <v>220104</v>
      </c>
      <c r="I24" s="15">
        <v>209104</v>
      </c>
      <c r="J24" s="40">
        <f>I24/H24</f>
        <v>0.9500236251953622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20" t="s">
        <v>24</v>
      </c>
      <c r="B25" s="15">
        <v>76033</v>
      </c>
      <c r="C25" s="15">
        <v>74976</v>
      </c>
      <c r="D25" s="15">
        <v>16426</v>
      </c>
      <c r="E25" s="40">
        <f>D25/C25</f>
        <v>0.21908344003414426</v>
      </c>
      <c r="F25" s="28" t="s">
        <v>25</v>
      </c>
      <c r="G25" s="15"/>
      <c r="H25" s="15"/>
      <c r="I25" s="15"/>
      <c r="J25" s="40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41" t="s">
        <v>74</v>
      </c>
      <c r="B26" s="15">
        <v>3900</v>
      </c>
      <c r="C26" s="15">
        <v>3900</v>
      </c>
      <c r="D26" s="15">
        <v>4470</v>
      </c>
      <c r="E26" s="40">
        <f>D26/C26</f>
        <v>1.146153846153846</v>
      </c>
      <c r="F26" s="28" t="s">
        <v>27</v>
      </c>
      <c r="G26" s="15">
        <v>100653</v>
      </c>
      <c r="H26" s="15">
        <v>70503</v>
      </c>
      <c r="I26" s="15"/>
      <c r="J26" s="40">
        <f>I26/H26</f>
        <v>0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41" t="s">
        <v>26</v>
      </c>
      <c r="B27" s="15">
        <v>406622</v>
      </c>
      <c r="C27" s="15">
        <v>400895</v>
      </c>
      <c r="D27" s="15">
        <v>347373</v>
      </c>
      <c r="E27" s="40">
        <f>D27/C27</f>
        <v>0.8664937203008269</v>
      </c>
      <c r="F27" s="28"/>
      <c r="G27" s="15"/>
      <c r="H27" s="15"/>
      <c r="I27" s="15"/>
      <c r="J27" s="40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41" t="s">
        <v>28</v>
      </c>
      <c r="B28" s="15"/>
      <c r="C28" s="15"/>
      <c r="D28" s="15"/>
      <c r="E28" s="40"/>
      <c r="F28" s="28"/>
      <c r="G28" s="15"/>
      <c r="H28" s="15"/>
      <c r="I28" s="15"/>
      <c r="J28" s="40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20" t="s">
        <v>15</v>
      </c>
      <c r="B29" s="15">
        <v>69100</v>
      </c>
      <c r="C29" s="15">
        <v>118066</v>
      </c>
      <c r="D29" s="15">
        <v>118066</v>
      </c>
      <c r="E29" s="40">
        <f>D29/C29</f>
        <v>1</v>
      </c>
      <c r="F29" s="28"/>
      <c r="G29" s="15"/>
      <c r="H29" s="15"/>
      <c r="I29" s="15"/>
      <c r="J29" s="40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41" t="s">
        <v>70</v>
      </c>
      <c r="B30" s="15">
        <v>140909</v>
      </c>
      <c r="C30" s="15">
        <v>140909</v>
      </c>
      <c r="D30" s="15">
        <v>2450</v>
      </c>
      <c r="E30" s="40">
        <f>D30/C30</f>
        <v>0.017387107991682575</v>
      </c>
      <c r="F30" s="28"/>
      <c r="G30" s="15"/>
      <c r="H30" s="15"/>
      <c r="I30" s="15"/>
      <c r="J30" s="40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20" t="s">
        <v>30</v>
      </c>
      <c r="B31" s="15"/>
      <c r="C31" s="15"/>
      <c r="D31" s="15">
        <v>-131864</v>
      </c>
      <c r="E31" s="40"/>
      <c r="F31" s="9" t="s">
        <v>31</v>
      </c>
      <c r="G31" s="15"/>
      <c r="H31" s="15"/>
      <c r="I31" s="15">
        <v>-38434</v>
      </c>
      <c r="J31" s="40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21" t="s">
        <v>29</v>
      </c>
      <c r="B32" s="16">
        <f>SUM(B20:B31)</f>
        <v>3146662</v>
      </c>
      <c r="C32" s="16">
        <f>SUM(C20:C31)</f>
        <v>3313359</v>
      </c>
      <c r="D32" s="16">
        <f>SUM(D20:D31)</f>
        <v>2349901</v>
      </c>
      <c r="E32" s="40">
        <f>D32/C32</f>
        <v>0.7092201599645556</v>
      </c>
      <c r="F32" s="13" t="s">
        <v>29</v>
      </c>
      <c r="G32" s="16">
        <f>SUM(G20:G31)</f>
        <v>1404428</v>
      </c>
      <c r="H32" s="16">
        <f>SUM(H20:H31)</f>
        <v>1564933</v>
      </c>
      <c r="I32" s="16">
        <f>SUM(I20:I31)</f>
        <v>1035160</v>
      </c>
      <c r="J32" s="40">
        <f>I32/H32</f>
        <v>0.6614724080839244</v>
      </c>
      <c r="K32" s="1"/>
      <c r="L32" s="1"/>
      <c r="M32" s="1"/>
      <c r="N32" s="1"/>
      <c r="O32" s="1"/>
      <c r="P32" s="1"/>
      <c r="Q32" s="1"/>
      <c r="R32" s="1"/>
      <c r="S32" s="1"/>
    </row>
    <row r="33" spans="1:19" s="101" customFormat="1" ht="30" customHeight="1" thickBot="1">
      <c r="A33" s="96" t="s">
        <v>66</v>
      </c>
      <c r="B33" s="97">
        <f>SUM(B17,B32:B32)</f>
        <v>3244827</v>
      </c>
      <c r="C33" s="97">
        <f>SUM(C17,C32:C32)</f>
        <v>3470123</v>
      </c>
      <c r="D33" s="97">
        <f>SUM(D17,D32:D32)</f>
        <v>2489385</v>
      </c>
      <c r="E33" s="98">
        <f>D33/C33</f>
        <v>0.7173765886684709</v>
      </c>
      <c r="F33" s="99" t="s">
        <v>67</v>
      </c>
      <c r="G33" s="97">
        <f>SUM(G17,G32:G32)</f>
        <v>3244827</v>
      </c>
      <c r="H33" s="97">
        <f>SUM(H17,H32:H32)</f>
        <v>3470123</v>
      </c>
      <c r="I33" s="97">
        <f>SUM(I17,I32:I32)</f>
        <v>2351828</v>
      </c>
      <c r="J33" s="98">
        <f>I33/H33</f>
        <v>0.6777362070451105</v>
      </c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ht="12.75">
      <c r="A34" s="1"/>
      <c r="B34" s="38"/>
      <c r="C34" s="38"/>
      <c r="D34" s="38"/>
      <c r="E34" s="32"/>
      <c r="F34" s="1"/>
      <c r="G34" s="24"/>
      <c r="H34" s="24"/>
      <c r="I34" s="24"/>
      <c r="J34" s="3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38"/>
      <c r="C35" s="38"/>
      <c r="D35" s="38"/>
      <c r="E35" s="32"/>
      <c r="F35" s="1"/>
      <c r="G35" s="24"/>
      <c r="H35" s="24"/>
      <c r="I35" s="24"/>
      <c r="J35" s="3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38"/>
      <c r="C36" s="38"/>
      <c r="D36" s="38"/>
      <c r="E36" s="32"/>
      <c r="F36" s="1"/>
      <c r="G36" s="24"/>
      <c r="H36" s="24"/>
      <c r="I36" s="24"/>
      <c r="J36" s="32"/>
      <c r="K36" s="1"/>
      <c r="L36" s="1"/>
      <c r="M36" s="1"/>
      <c r="N36" s="1"/>
      <c r="O36" s="1"/>
      <c r="P36" s="1"/>
      <c r="Q36" s="1"/>
      <c r="R36" s="1"/>
      <c r="S36" s="1"/>
    </row>
    <row r="37" spans="2:19" ht="12.75">
      <c r="B37" s="1"/>
      <c r="C37" s="38"/>
      <c r="D37" s="38"/>
      <c r="E37" s="32"/>
      <c r="F37" s="1"/>
      <c r="G37" s="24"/>
      <c r="H37" s="24"/>
      <c r="I37" s="24"/>
      <c r="J37" s="3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38"/>
      <c r="C38" s="38"/>
      <c r="D38" s="38"/>
      <c r="E38" s="32"/>
      <c r="F38" s="1"/>
      <c r="G38" s="24"/>
      <c r="H38" s="24"/>
      <c r="I38" s="24"/>
      <c r="J38" s="3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38"/>
      <c r="C39" s="38"/>
      <c r="D39" s="38"/>
      <c r="E39" s="32"/>
      <c r="F39" s="1"/>
      <c r="G39" s="24"/>
      <c r="H39" s="24"/>
      <c r="I39" s="24"/>
      <c r="J39" s="3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38"/>
      <c r="C40" s="38"/>
      <c r="D40" s="38"/>
      <c r="E40" s="32"/>
      <c r="F40" s="1"/>
      <c r="G40" s="24"/>
      <c r="H40" s="24"/>
      <c r="I40" s="24"/>
      <c r="J40" s="3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38"/>
      <c r="C41" s="38"/>
      <c r="D41" s="38"/>
      <c r="E41" s="32"/>
      <c r="F41" s="1"/>
      <c r="G41" s="24"/>
      <c r="H41" s="24"/>
      <c r="I41" s="24"/>
      <c r="J41" s="32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38"/>
      <c r="C42" s="38"/>
      <c r="D42" s="38"/>
      <c r="E42" s="32"/>
      <c r="F42" s="1"/>
      <c r="G42" s="24"/>
      <c r="H42" s="24"/>
      <c r="I42" s="24"/>
      <c r="J42" s="32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38"/>
      <c r="C43" s="38"/>
      <c r="D43" s="38"/>
      <c r="E43" s="32"/>
      <c r="F43" s="1"/>
      <c r="G43" s="24"/>
      <c r="H43" s="24"/>
      <c r="I43" s="24"/>
      <c r="J43" s="32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38"/>
      <c r="C44" s="38"/>
      <c r="D44" s="38"/>
      <c r="E44" s="32"/>
      <c r="F44" s="1"/>
      <c r="G44" s="24"/>
      <c r="H44" s="24"/>
      <c r="I44" s="24"/>
      <c r="J44" s="32"/>
      <c r="K44" s="1"/>
      <c r="L44" s="1"/>
      <c r="M44" s="1"/>
      <c r="N44" s="1"/>
      <c r="O44" s="1"/>
      <c r="P44" s="1"/>
      <c r="Q44" s="1"/>
      <c r="R44" s="1"/>
      <c r="S44" s="1"/>
    </row>
  </sheetData>
  <printOptions/>
  <pageMargins left="0.39" right="0.23" top="0.7874015748031497" bottom="0.8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23" sqref="C23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3" width="6.140625" style="0" customWidth="1"/>
    <col min="4" max="4" width="5.421875" style="0" customWidth="1"/>
    <col min="5" max="5" width="5.140625" style="0" customWidth="1"/>
    <col min="6" max="6" width="5.7109375" style="0" bestFit="1" customWidth="1"/>
    <col min="7" max="7" width="5.140625" style="0" customWidth="1"/>
    <col min="8" max="8" width="5.421875" style="0" customWidth="1"/>
    <col min="9" max="10" width="5.71093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5.140625" style="0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81" t="s">
        <v>32</v>
      </c>
      <c r="Q1" s="17"/>
      <c r="R1" s="2"/>
      <c r="S1" s="17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2"/>
      <c r="Q2" s="17"/>
      <c r="R2" s="81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5"/>
      <c r="Q3" s="17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5"/>
      <c r="Q4" s="17"/>
      <c r="R4" s="2"/>
      <c r="S4" s="2"/>
    </row>
    <row r="5" spans="1:19" ht="20.25">
      <c r="A5" s="3" t="s">
        <v>62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314" t="s">
        <v>122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" t="s">
        <v>0</v>
      </c>
    </row>
    <row r="10" spans="1:19" ht="19.5" customHeight="1">
      <c r="A10" s="5"/>
      <c r="B10" s="6" t="s">
        <v>33</v>
      </c>
      <c r="C10" s="6"/>
      <c r="D10" s="6"/>
      <c r="E10" s="6" t="s">
        <v>99</v>
      </c>
      <c r="F10" s="6"/>
      <c r="G10" s="6"/>
      <c r="H10" s="6" t="s">
        <v>100</v>
      </c>
      <c r="I10" s="6"/>
      <c r="J10" s="6"/>
      <c r="K10" s="6" t="s">
        <v>101</v>
      </c>
      <c r="L10" s="6"/>
      <c r="M10" s="6"/>
      <c r="N10" s="6" t="s">
        <v>63</v>
      </c>
      <c r="O10" s="6"/>
      <c r="P10" s="65"/>
      <c r="Q10" s="6" t="s">
        <v>34</v>
      </c>
      <c r="R10" s="6"/>
      <c r="S10" s="7"/>
    </row>
    <row r="11" spans="1:19" ht="19.5" customHeight="1" thickBot="1">
      <c r="A11" s="8" t="s">
        <v>1</v>
      </c>
      <c r="B11" s="83" t="s">
        <v>35</v>
      </c>
      <c r="C11" s="83" t="s">
        <v>36</v>
      </c>
      <c r="D11" s="83" t="s">
        <v>37</v>
      </c>
      <c r="E11" s="83" t="s">
        <v>35</v>
      </c>
      <c r="F11" s="83" t="s">
        <v>36</v>
      </c>
      <c r="G11" s="83" t="s">
        <v>37</v>
      </c>
      <c r="H11" s="83" t="s">
        <v>35</v>
      </c>
      <c r="I11" s="83" t="s">
        <v>36</v>
      </c>
      <c r="J11" s="83" t="s">
        <v>37</v>
      </c>
      <c r="K11" s="83" t="s">
        <v>35</v>
      </c>
      <c r="L11" s="83" t="s">
        <v>36</v>
      </c>
      <c r="M11" s="83" t="s">
        <v>37</v>
      </c>
      <c r="N11" s="83" t="s">
        <v>36</v>
      </c>
      <c r="O11" s="83" t="s">
        <v>37</v>
      </c>
      <c r="P11" s="83" t="s">
        <v>38</v>
      </c>
      <c r="Q11" s="83" t="s">
        <v>35</v>
      </c>
      <c r="R11" s="83" t="s">
        <v>36</v>
      </c>
      <c r="S11" s="84" t="s">
        <v>37</v>
      </c>
    </row>
    <row r="12" spans="1:19" ht="19.5" customHeight="1" thickBot="1">
      <c r="A12" s="85" t="s">
        <v>123</v>
      </c>
      <c r="B12" s="148">
        <v>49688</v>
      </c>
      <c r="C12" s="149">
        <v>48688</v>
      </c>
      <c r="D12" s="149">
        <v>32115</v>
      </c>
      <c r="E12" s="149"/>
      <c r="F12" s="149"/>
      <c r="G12" s="149"/>
      <c r="H12" s="149"/>
      <c r="I12" s="149"/>
      <c r="J12" s="149">
        <v>308</v>
      </c>
      <c r="K12" s="149"/>
      <c r="L12" s="149"/>
      <c r="M12" s="149"/>
      <c r="N12" s="149"/>
      <c r="O12" s="149"/>
      <c r="P12" s="149">
        <v>1009</v>
      </c>
      <c r="Q12" s="149">
        <f>SUM(B12,E12,H12,K12)</f>
        <v>49688</v>
      </c>
      <c r="R12" s="156">
        <f>SUM(C12,F12,I12,L12,N12)</f>
        <v>48688</v>
      </c>
      <c r="S12" s="157">
        <f>SUM(D12,G12,J12,M12,O12,P12)</f>
        <v>33432</v>
      </c>
    </row>
    <row r="13" spans="1:19" ht="19.5" customHeight="1" thickBot="1">
      <c r="A13" s="85" t="s">
        <v>124</v>
      </c>
      <c r="B13" s="206"/>
      <c r="C13" s="158">
        <v>1000</v>
      </c>
      <c r="D13" s="158">
        <v>1114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49">
        <f>SUM(B13,E13,H13,K13)</f>
        <v>0</v>
      </c>
      <c r="R13" s="156">
        <f>SUM(C13,F13,I13,L13,N13)</f>
        <v>1000</v>
      </c>
      <c r="S13" s="157">
        <f>SUM(D13,G13,J13,M13,O13,P13)</f>
        <v>1114</v>
      </c>
    </row>
    <row r="14" spans="1:19" s="86" customFormat="1" ht="19.5" customHeight="1" thickBot="1">
      <c r="A14" s="85" t="s">
        <v>39</v>
      </c>
      <c r="B14" s="150">
        <v>4967</v>
      </c>
      <c r="C14" s="151">
        <v>4967</v>
      </c>
      <c r="D14" s="151">
        <v>4210</v>
      </c>
      <c r="E14" s="151"/>
      <c r="F14" s="151"/>
      <c r="G14" s="151"/>
      <c r="H14" s="151"/>
      <c r="I14" s="151">
        <v>512</v>
      </c>
      <c r="J14" s="151">
        <v>4012</v>
      </c>
      <c r="K14" s="151"/>
      <c r="L14" s="151"/>
      <c r="M14" s="151"/>
      <c r="N14" s="151">
        <v>841</v>
      </c>
      <c r="O14" s="151">
        <v>841</v>
      </c>
      <c r="P14" s="151"/>
      <c r="Q14" s="151">
        <f>SUM(B14,E14,H14,K14)</f>
        <v>4967</v>
      </c>
      <c r="R14" s="151">
        <f aca="true" t="shared" si="0" ref="R14:R20">SUM(C14,F14,I14,L14,N14)</f>
        <v>6320</v>
      </c>
      <c r="S14" s="157">
        <f aca="true" t="shared" si="1" ref="S14:S20">SUM(D14,G14,J14,M14,O14,P14)</f>
        <v>9063</v>
      </c>
    </row>
    <row r="15" spans="1:19" ht="19.5" customHeight="1" thickBot="1">
      <c r="A15" s="85" t="s">
        <v>90</v>
      </c>
      <c r="B15" s="150">
        <v>3000</v>
      </c>
      <c r="C15" s="151">
        <v>3000</v>
      </c>
      <c r="D15" s="151">
        <v>2087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>
        <f aca="true" t="shared" si="2" ref="Q15:Q20">SUM(B15,E15,H15,K15)</f>
        <v>3000</v>
      </c>
      <c r="R15" s="151">
        <f t="shared" si="0"/>
        <v>3000</v>
      </c>
      <c r="S15" s="157">
        <f t="shared" si="1"/>
        <v>2087</v>
      </c>
    </row>
    <row r="16" spans="1:19" ht="19.5" customHeight="1" thickBot="1">
      <c r="A16" s="85" t="s">
        <v>98</v>
      </c>
      <c r="B16" s="150">
        <v>5685</v>
      </c>
      <c r="C16" s="151">
        <v>5685</v>
      </c>
      <c r="D16" s="151">
        <v>4822</v>
      </c>
      <c r="E16" s="151"/>
      <c r="F16" s="151"/>
      <c r="G16" s="151"/>
      <c r="H16" s="151"/>
      <c r="I16" s="151">
        <v>18259</v>
      </c>
      <c r="J16" s="151">
        <v>19842</v>
      </c>
      <c r="K16" s="151"/>
      <c r="L16" s="151"/>
      <c r="M16" s="151">
        <v>2058</v>
      </c>
      <c r="N16" s="151">
        <v>960</v>
      </c>
      <c r="O16" s="151">
        <v>960</v>
      </c>
      <c r="P16" s="151"/>
      <c r="Q16" s="151">
        <f t="shared" si="2"/>
        <v>5685</v>
      </c>
      <c r="R16" s="151">
        <f t="shared" si="0"/>
        <v>24904</v>
      </c>
      <c r="S16" s="157">
        <f t="shared" si="1"/>
        <v>27682</v>
      </c>
    </row>
    <row r="17" spans="1:19" ht="19.5" customHeight="1" thickBot="1">
      <c r="A17" s="85" t="s">
        <v>106</v>
      </c>
      <c r="B17" s="150">
        <v>16215</v>
      </c>
      <c r="C17" s="151">
        <v>16215</v>
      </c>
      <c r="D17" s="151">
        <v>20196</v>
      </c>
      <c r="E17" s="151"/>
      <c r="F17" s="151"/>
      <c r="G17" s="151"/>
      <c r="H17" s="151"/>
      <c r="I17" s="151">
        <v>18891</v>
      </c>
      <c r="J17" s="151">
        <v>8321</v>
      </c>
      <c r="K17" s="151">
        <v>10200</v>
      </c>
      <c r="L17" s="151">
        <v>10200</v>
      </c>
      <c r="M17" s="151">
        <v>10668</v>
      </c>
      <c r="N17" s="151">
        <v>5529</v>
      </c>
      <c r="O17" s="151">
        <v>5529</v>
      </c>
      <c r="P17" s="151"/>
      <c r="Q17" s="151">
        <f t="shared" si="2"/>
        <v>26415</v>
      </c>
      <c r="R17" s="151">
        <f t="shared" si="0"/>
        <v>50835</v>
      </c>
      <c r="S17" s="157">
        <f t="shared" si="1"/>
        <v>44714</v>
      </c>
    </row>
    <row r="18" spans="1:19" ht="19.5" customHeight="1" thickBot="1">
      <c r="A18" s="85" t="s">
        <v>68</v>
      </c>
      <c r="B18" s="150">
        <v>7600</v>
      </c>
      <c r="C18" s="151">
        <v>7600</v>
      </c>
      <c r="D18" s="151">
        <v>7346</v>
      </c>
      <c r="E18" s="151"/>
      <c r="F18" s="151"/>
      <c r="G18" s="151"/>
      <c r="H18" s="151"/>
      <c r="I18" s="151">
        <v>13604</v>
      </c>
      <c r="J18" s="151">
        <v>13333</v>
      </c>
      <c r="K18" s="151"/>
      <c r="L18" s="151"/>
      <c r="M18" s="151"/>
      <c r="N18" s="151"/>
      <c r="O18" s="151"/>
      <c r="P18" s="151"/>
      <c r="Q18" s="151">
        <f t="shared" si="2"/>
        <v>7600</v>
      </c>
      <c r="R18" s="151">
        <f t="shared" si="0"/>
        <v>21204</v>
      </c>
      <c r="S18" s="157">
        <f t="shared" si="1"/>
        <v>20679</v>
      </c>
    </row>
    <row r="19" spans="1:19" ht="19.5" customHeight="1" thickBot="1">
      <c r="A19" s="85" t="s">
        <v>76</v>
      </c>
      <c r="B19" s="150">
        <v>810</v>
      </c>
      <c r="C19" s="151">
        <v>810</v>
      </c>
      <c r="D19" s="151">
        <v>710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>
        <v>3</v>
      </c>
      <c r="O19" s="151">
        <v>3</v>
      </c>
      <c r="P19" s="151"/>
      <c r="Q19" s="151">
        <f t="shared" si="2"/>
        <v>810</v>
      </c>
      <c r="R19" s="151">
        <f t="shared" si="0"/>
        <v>813</v>
      </c>
      <c r="S19" s="157">
        <f t="shared" si="1"/>
        <v>713</v>
      </c>
    </row>
    <row r="20" spans="1:19" ht="18.75" customHeight="1" thickBot="1">
      <c r="A20" s="153" t="s">
        <v>40</v>
      </c>
      <c r="B20" s="154">
        <f aca="true" t="shared" si="3" ref="B20:P20">SUM(B12:B19)</f>
        <v>87965</v>
      </c>
      <c r="C20" s="155">
        <f t="shared" si="3"/>
        <v>87965</v>
      </c>
      <c r="D20" s="155">
        <f t="shared" si="3"/>
        <v>72600</v>
      </c>
      <c r="E20" s="155">
        <f t="shared" si="3"/>
        <v>0</v>
      </c>
      <c r="F20" s="155">
        <f t="shared" si="3"/>
        <v>0</v>
      </c>
      <c r="G20" s="155">
        <f t="shared" si="3"/>
        <v>0</v>
      </c>
      <c r="H20" s="155">
        <f t="shared" si="3"/>
        <v>0</v>
      </c>
      <c r="I20" s="155">
        <f t="shared" si="3"/>
        <v>51266</v>
      </c>
      <c r="J20" s="155">
        <f t="shared" si="3"/>
        <v>45816</v>
      </c>
      <c r="K20" s="155">
        <f t="shared" si="3"/>
        <v>10200</v>
      </c>
      <c r="L20" s="155">
        <f t="shared" si="3"/>
        <v>10200</v>
      </c>
      <c r="M20" s="155">
        <f t="shared" si="3"/>
        <v>12726</v>
      </c>
      <c r="N20" s="155">
        <f t="shared" si="3"/>
        <v>7333</v>
      </c>
      <c r="O20" s="155">
        <f t="shared" si="3"/>
        <v>7333</v>
      </c>
      <c r="P20" s="155">
        <f t="shared" si="3"/>
        <v>1009</v>
      </c>
      <c r="Q20" s="152">
        <f t="shared" si="2"/>
        <v>98165</v>
      </c>
      <c r="R20" s="171">
        <f t="shared" si="0"/>
        <v>156764</v>
      </c>
      <c r="S20" s="172">
        <f t="shared" si="1"/>
        <v>139484</v>
      </c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">
    <mergeCell ref="A6:S6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" sqref="I1"/>
    </sheetView>
  </sheetViews>
  <sheetFormatPr defaultColWidth="9.140625" defaultRowHeight="12.75"/>
  <cols>
    <col min="1" max="1" width="22.28125" style="0" bestFit="1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57"/>
      <c r="I1" s="25" t="s">
        <v>53</v>
      </c>
      <c r="J1" s="17"/>
    </row>
    <row r="2" spans="1:10" ht="12.75">
      <c r="A2" s="1"/>
      <c r="B2" s="1"/>
      <c r="C2" s="1"/>
      <c r="D2" s="1"/>
      <c r="E2" s="1"/>
      <c r="F2" s="1"/>
      <c r="H2" s="57"/>
      <c r="I2" s="82"/>
      <c r="J2" s="81"/>
    </row>
    <row r="3" spans="1:10" ht="12.75">
      <c r="A3" s="1"/>
      <c r="B3" s="1"/>
      <c r="C3" s="1"/>
      <c r="D3" s="1"/>
      <c r="E3" s="1"/>
      <c r="F3" s="1"/>
      <c r="H3" s="57"/>
      <c r="I3" s="25"/>
      <c r="J3" s="2"/>
    </row>
    <row r="4" spans="1:9" ht="12.75">
      <c r="A4" s="1"/>
      <c r="B4" s="1"/>
      <c r="C4" s="1"/>
      <c r="D4" s="1"/>
      <c r="E4" s="1"/>
      <c r="F4" s="1"/>
      <c r="H4" s="57"/>
      <c r="I4" s="25"/>
    </row>
    <row r="5" spans="1:10" ht="19.5">
      <c r="A5" s="14" t="s">
        <v>54</v>
      </c>
      <c r="B5" s="14"/>
      <c r="C5" s="14"/>
      <c r="D5" s="14"/>
      <c r="E5" s="14"/>
      <c r="F5" s="14"/>
      <c r="G5" s="14"/>
      <c r="H5" s="14"/>
      <c r="I5" s="2"/>
      <c r="J5" s="17"/>
    </row>
    <row r="6" spans="1:10" ht="19.5">
      <c r="A6" s="14" t="s">
        <v>125</v>
      </c>
      <c r="B6" s="14"/>
      <c r="C6" s="14"/>
      <c r="D6" s="14"/>
      <c r="E6" s="14"/>
      <c r="F6" s="14"/>
      <c r="G6" s="14"/>
      <c r="H6" s="14"/>
      <c r="I6" s="2"/>
      <c r="J6" s="17"/>
    </row>
    <row r="7" spans="1:10" ht="19.5">
      <c r="A7" s="14"/>
      <c r="B7" s="14"/>
      <c r="C7" s="14"/>
      <c r="D7" s="14"/>
      <c r="E7" s="14"/>
      <c r="F7" s="14"/>
      <c r="G7" s="14"/>
      <c r="H7" s="14"/>
      <c r="I7" s="2"/>
      <c r="J7" s="17"/>
    </row>
    <row r="8" spans="1:10" ht="13.5" thickBot="1">
      <c r="A8" s="1"/>
      <c r="B8" s="1"/>
      <c r="C8" s="1"/>
      <c r="D8" s="1"/>
      <c r="E8" s="1"/>
      <c r="F8" s="1"/>
      <c r="G8" s="1"/>
      <c r="I8" s="1"/>
      <c r="J8" s="11" t="s">
        <v>0</v>
      </c>
    </row>
    <row r="9" spans="1:10" ht="15.75" customHeight="1">
      <c r="A9" s="61" t="s">
        <v>55</v>
      </c>
      <c r="B9" s="59" t="s">
        <v>56</v>
      </c>
      <c r="C9" s="6"/>
      <c r="D9" s="6"/>
      <c r="E9" s="6" t="s">
        <v>57</v>
      </c>
      <c r="F9" s="6"/>
      <c r="G9" s="6"/>
      <c r="H9" s="6" t="s">
        <v>58</v>
      </c>
      <c r="I9" s="62"/>
      <c r="J9" s="63"/>
    </row>
    <row r="10" spans="1:10" ht="15.75" customHeight="1">
      <c r="A10" s="60" t="s">
        <v>59</v>
      </c>
      <c r="B10" s="12" t="s">
        <v>4</v>
      </c>
      <c r="C10" s="4" t="s">
        <v>5</v>
      </c>
      <c r="D10" s="4" t="s">
        <v>3</v>
      </c>
      <c r="E10" s="4" t="s">
        <v>4</v>
      </c>
      <c r="F10" s="4" t="s">
        <v>5</v>
      </c>
      <c r="G10" s="4" t="s">
        <v>3</v>
      </c>
      <c r="H10" s="4" t="s">
        <v>4</v>
      </c>
      <c r="I10" s="4" t="s">
        <v>5</v>
      </c>
      <c r="J10" s="10" t="s">
        <v>3</v>
      </c>
    </row>
    <row r="11" spans="1:10" ht="15.75" customHeight="1" thickBot="1">
      <c r="A11" s="58"/>
      <c r="B11" s="87" t="s">
        <v>41</v>
      </c>
      <c r="C11" s="88"/>
      <c r="D11" s="83"/>
      <c r="E11" s="88" t="s">
        <v>41</v>
      </c>
      <c r="F11" s="88"/>
      <c r="G11" s="83"/>
      <c r="H11" s="88" t="s">
        <v>41</v>
      </c>
      <c r="I11" s="88"/>
      <c r="J11" s="84"/>
    </row>
    <row r="12" spans="1:10" ht="15.75" customHeight="1">
      <c r="A12" s="89" t="s">
        <v>123</v>
      </c>
      <c r="B12" s="138">
        <v>49688</v>
      </c>
      <c r="C12" s="139">
        <v>48688</v>
      </c>
      <c r="D12" s="139">
        <v>33432</v>
      </c>
      <c r="E12" s="139">
        <v>207247</v>
      </c>
      <c r="F12" s="139">
        <v>211156</v>
      </c>
      <c r="G12" s="139">
        <v>188195</v>
      </c>
      <c r="H12" s="209">
        <f aca="true" t="shared" si="0" ref="H12:J13">SUM(B12,E12)</f>
        <v>256935</v>
      </c>
      <c r="I12" s="209">
        <f t="shared" si="0"/>
        <v>259844</v>
      </c>
      <c r="J12" s="210">
        <f t="shared" si="0"/>
        <v>221627</v>
      </c>
    </row>
    <row r="13" spans="1:10" ht="15.75" customHeight="1">
      <c r="A13" s="90" t="s">
        <v>124</v>
      </c>
      <c r="B13" s="207"/>
      <c r="C13" s="208">
        <v>1000</v>
      </c>
      <c r="D13" s="208">
        <v>1114</v>
      </c>
      <c r="E13" s="208">
        <v>584460</v>
      </c>
      <c r="F13" s="208">
        <v>586531</v>
      </c>
      <c r="G13" s="208">
        <v>355684</v>
      </c>
      <c r="H13" s="211">
        <f t="shared" si="0"/>
        <v>584460</v>
      </c>
      <c r="I13" s="211">
        <f t="shared" si="0"/>
        <v>587531</v>
      </c>
      <c r="J13" s="212">
        <f t="shared" si="0"/>
        <v>356798</v>
      </c>
    </row>
    <row r="14" spans="1:10" ht="15.75" customHeight="1">
      <c r="A14" s="90" t="s">
        <v>39</v>
      </c>
      <c r="B14" s="121">
        <v>4967</v>
      </c>
      <c r="C14" s="120">
        <v>6320</v>
      </c>
      <c r="D14" s="120">
        <v>9063</v>
      </c>
      <c r="E14" s="120">
        <v>147830</v>
      </c>
      <c r="F14" s="120">
        <v>148144</v>
      </c>
      <c r="G14" s="120">
        <v>105426</v>
      </c>
      <c r="H14" s="120">
        <f aca="true" t="shared" si="1" ref="H14:H19">SUM(B14,E14)</f>
        <v>152797</v>
      </c>
      <c r="I14" s="120">
        <f aca="true" t="shared" si="2" ref="I14:I19">SUM(C14,F14)</f>
        <v>154464</v>
      </c>
      <c r="J14" s="140">
        <f aca="true" t="shared" si="3" ref="J14:J19">SUM(D14,G14)</f>
        <v>114489</v>
      </c>
    </row>
    <row r="15" spans="1:10" s="86" customFormat="1" ht="15.75" customHeight="1">
      <c r="A15" s="90" t="s">
        <v>92</v>
      </c>
      <c r="B15" s="121">
        <v>3000</v>
      </c>
      <c r="C15" s="120">
        <v>3000</v>
      </c>
      <c r="D15" s="120">
        <v>2087</v>
      </c>
      <c r="E15" s="120">
        <v>31863</v>
      </c>
      <c r="F15" s="120">
        <v>31863</v>
      </c>
      <c r="G15" s="120">
        <v>23119</v>
      </c>
      <c r="H15" s="120">
        <f t="shared" si="1"/>
        <v>34863</v>
      </c>
      <c r="I15" s="120">
        <f t="shared" si="2"/>
        <v>34863</v>
      </c>
      <c r="J15" s="140">
        <f t="shared" si="3"/>
        <v>25206</v>
      </c>
    </row>
    <row r="16" spans="1:10" ht="15.75" customHeight="1">
      <c r="A16" s="90" t="s">
        <v>75</v>
      </c>
      <c r="B16" s="121">
        <v>5685</v>
      </c>
      <c r="C16" s="120">
        <v>24904</v>
      </c>
      <c r="D16" s="120">
        <v>27682</v>
      </c>
      <c r="E16" s="120">
        <v>315284</v>
      </c>
      <c r="F16" s="120">
        <v>315445</v>
      </c>
      <c r="G16" s="120">
        <v>220642</v>
      </c>
      <c r="H16" s="120">
        <f t="shared" si="1"/>
        <v>320969</v>
      </c>
      <c r="I16" s="120">
        <f t="shared" si="2"/>
        <v>340349</v>
      </c>
      <c r="J16" s="140">
        <f t="shared" si="3"/>
        <v>248324</v>
      </c>
    </row>
    <row r="17" spans="1:10" ht="15.75" customHeight="1">
      <c r="A17" s="90" t="s">
        <v>106</v>
      </c>
      <c r="B17" s="121">
        <v>26415</v>
      </c>
      <c r="C17" s="120">
        <v>50835</v>
      </c>
      <c r="D17" s="120">
        <v>44714</v>
      </c>
      <c r="E17" s="120">
        <v>389974</v>
      </c>
      <c r="F17" s="120">
        <v>394893</v>
      </c>
      <c r="G17" s="120">
        <v>280890</v>
      </c>
      <c r="H17" s="120">
        <f t="shared" si="1"/>
        <v>416389</v>
      </c>
      <c r="I17" s="120">
        <f t="shared" si="2"/>
        <v>445728</v>
      </c>
      <c r="J17" s="140">
        <f t="shared" si="3"/>
        <v>325604</v>
      </c>
    </row>
    <row r="18" spans="1:10" ht="15.75" customHeight="1">
      <c r="A18" s="90" t="s">
        <v>69</v>
      </c>
      <c r="B18" s="121">
        <v>7600</v>
      </c>
      <c r="C18" s="120">
        <v>21204</v>
      </c>
      <c r="D18" s="120">
        <v>20679</v>
      </c>
      <c r="E18" s="120">
        <v>41333</v>
      </c>
      <c r="F18" s="120">
        <v>35476</v>
      </c>
      <c r="G18" s="120">
        <v>24196</v>
      </c>
      <c r="H18" s="120">
        <f t="shared" si="1"/>
        <v>48933</v>
      </c>
      <c r="I18" s="120">
        <f t="shared" si="2"/>
        <v>56680</v>
      </c>
      <c r="J18" s="140">
        <f t="shared" si="3"/>
        <v>44875</v>
      </c>
    </row>
    <row r="19" spans="1:10" s="86" customFormat="1" ht="15" customHeight="1" thickBot="1">
      <c r="A19" s="90" t="s">
        <v>91</v>
      </c>
      <c r="B19" s="121">
        <v>810</v>
      </c>
      <c r="C19" s="120">
        <v>813</v>
      </c>
      <c r="D19" s="120">
        <v>713</v>
      </c>
      <c r="E19" s="120">
        <v>24243</v>
      </c>
      <c r="F19" s="120">
        <v>24918</v>
      </c>
      <c r="G19" s="120">
        <v>16601</v>
      </c>
      <c r="H19" s="120">
        <f t="shared" si="1"/>
        <v>25053</v>
      </c>
      <c r="I19" s="120">
        <f t="shared" si="2"/>
        <v>25731</v>
      </c>
      <c r="J19" s="140">
        <f t="shared" si="3"/>
        <v>17314</v>
      </c>
    </row>
    <row r="20" spans="1:10" ht="16.5" customHeight="1" thickBot="1">
      <c r="A20" s="95" t="s">
        <v>40</v>
      </c>
      <c r="B20" s="141">
        <f aca="true" t="shared" si="4" ref="B20:J20">SUM(B12:B19)</f>
        <v>98165</v>
      </c>
      <c r="C20" s="142">
        <f t="shared" si="4"/>
        <v>156764</v>
      </c>
      <c r="D20" s="142">
        <f t="shared" si="4"/>
        <v>139484</v>
      </c>
      <c r="E20" s="142">
        <f t="shared" si="4"/>
        <v>1742234</v>
      </c>
      <c r="F20" s="142">
        <f t="shared" si="4"/>
        <v>1748426</v>
      </c>
      <c r="G20" s="142">
        <f t="shared" si="4"/>
        <v>1214753</v>
      </c>
      <c r="H20" s="142">
        <f t="shared" si="4"/>
        <v>1840399</v>
      </c>
      <c r="I20" s="142">
        <f t="shared" si="4"/>
        <v>1905190</v>
      </c>
      <c r="J20" s="143">
        <f t="shared" si="4"/>
        <v>1354237</v>
      </c>
    </row>
    <row r="21" spans="1:10" ht="12.75">
      <c r="A21" s="173"/>
      <c r="B21" s="173"/>
      <c r="C21" s="173"/>
      <c r="D21" s="173"/>
      <c r="E21" s="173"/>
      <c r="F21" s="173"/>
      <c r="G21" s="173"/>
      <c r="H21" s="173"/>
      <c r="I21" s="173"/>
      <c r="J21" s="17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workbookViewId="0" topLeftCell="A7">
      <pane xSplit="1" ySplit="4" topLeftCell="B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A6" sqref="A6"/>
    </sheetView>
  </sheetViews>
  <sheetFormatPr defaultColWidth="9.140625" defaultRowHeight="12.75"/>
  <cols>
    <col min="1" max="1" width="8.57421875" style="47" customWidth="1"/>
    <col min="2" max="2" width="7.8515625" style="47" bestFit="1" customWidth="1"/>
    <col min="3" max="3" width="7.57421875" style="47" bestFit="1" customWidth="1"/>
    <col min="4" max="7" width="6.7109375" style="47" bestFit="1" customWidth="1"/>
    <col min="8" max="9" width="6.28125" style="47" customWidth="1"/>
    <col min="10" max="10" width="6.57421875" style="47" bestFit="1" customWidth="1"/>
    <col min="11" max="13" width="5.7109375" style="47" bestFit="1" customWidth="1"/>
    <col min="14" max="14" width="5.57421875" style="47" customWidth="1"/>
    <col min="15" max="15" width="5.421875" style="47" customWidth="1"/>
    <col min="16" max="19" width="5.7109375" style="47" bestFit="1" customWidth="1"/>
    <col min="20" max="20" width="6.00390625" style="47" bestFit="1" customWidth="1"/>
    <col min="21" max="22" width="7.8515625" style="47" bestFit="1" customWidth="1"/>
    <col min="23" max="23" width="8.28125" style="47" customWidth="1"/>
  </cols>
  <sheetData>
    <row r="1" spans="1:24" ht="12.75">
      <c r="A1" s="42"/>
      <c r="B1" s="42"/>
      <c r="C1" s="42"/>
      <c r="D1" s="42"/>
      <c r="E1" s="42"/>
      <c r="F1" s="42"/>
      <c r="G1" s="42"/>
      <c r="H1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26" t="s">
        <v>64</v>
      </c>
      <c r="V1" s="17"/>
      <c r="W1" s="78"/>
      <c r="X1" s="1"/>
    </row>
    <row r="2" spans="1:24" ht="12.75">
      <c r="A2" s="42"/>
      <c r="B2" s="42"/>
      <c r="C2" s="42"/>
      <c r="D2" s="42"/>
      <c r="E2" s="42"/>
      <c r="F2" s="42"/>
      <c r="G2" s="42"/>
      <c r="H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82"/>
      <c r="V2" s="81"/>
      <c r="W2" s="44"/>
      <c r="X2" s="1"/>
    </row>
    <row r="3" spans="1:24" ht="12.75">
      <c r="A3" s="42"/>
      <c r="B3" s="42"/>
      <c r="C3" s="42"/>
      <c r="D3" s="42"/>
      <c r="E3" s="42"/>
      <c r="F3" s="42"/>
      <c r="G3" s="42"/>
      <c r="H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25"/>
      <c r="V3" s="2"/>
      <c r="W3" s="44"/>
      <c r="X3" s="1"/>
    </row>
    <row r="4" spans="1:24" ht="19.5">
      <c r="A4" s="14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1"/>
    </row>
    <row r="5" spans="1:24" ht="19.5">
      <c r="A5" s="14" t="s">
        <v>212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1"/>
    </row>
    <row r="6" spans="1:24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1"/>
    </row>
    <row r="7" spans="1:24" ht="13.5" thickBo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/>
      <c r="V7" s="46"/>
      <c r="W7" s="78" t="s">
        <v>0</v>
      </c>
      <c r="X7" s="1"/>
    </row>
    <row r="8" spans="1:24" ht="16.5" customHeight="1">
      <c r="A8" s="49" t="s">
        <v>43</v>
      </c>
      <c r="B8" s="50" t="s">
        <v>44</v>
      </c>
      <c r="C8" s="50"/>
      <c r="D8" s="50"/>
      <c r="E8" s="50" t="s">
        <v>45</v>
      </c>
      <c r="F8" s="50"/>
      <c r="G8" s="50"/>
      <c r="H8" s="317" t="s">
        <v>46</v>
      </c>
      <c r="I8" s="318"/>
      <c r="J8" s="319"/>
      <c r="K8" s="320" t="s">
        <v>47</v>
      </c>
      <c r="L8" s="321"/>
      <c r="M8" s="322"/>
      <c r="N8" s="325" t="s">
        <v>107</v>
      </c>
      <c r="O8" s="326"/>
      <c r="P8" s="327"/>
      <c r="Q8" s="50" t="s">
        <v>102</v>
      </c>
      <c r="R8" s="50"/>
      <c r="S8" s="50"/>
      <c r="T8" s="51" t="s">
        <v>48</v>
      </c>
      <c r="U8" s="50" t="s">
        <v>49</v>
      </c>
      <c r="V8" s="50"/>
      <c r="W8" s="159"/>
      <c r="X8" s="161"/>
    </row>
    <row r="9" spans="1:24" ht="17.25" customHeight="1">
      <c r="A9" s="52" t="s">
        <v>50</v>
      </c>
      <c r="B9" s="53" t="s">
        <v>4</v>
      </c>
      <c r="C9" s="53" t="s">
        <v>36</v>
      </c>
      <c r="D9" s="53" t="s">
        <v>37</v>
      </c>
      <c r="E9" s="53" t="s">
        <v>4</v>
      </c>
      <c r="F9" s="53" t="s">
        <v>36</v>
      </c>
      <c r="G9" s="53" t="s">
        <v>37</v>
      </c>
      <c r="H9" s="53" t="s">
        <v>4</v>
      </c>
      <c r="I9" s="53" t="s">
        <v>36</v>
      </c>
      <c r="J9" s="53" t="s">
        <v>37</v>
      </c>
      <c r="K9" s="53" t="s">
        <v>78</v>
      </c>
      <c r="L9" s="53" t="s">
        <v>77</v>
      </c>
      <c r="M9" s="53" t="s">
        <v>37</v>
      </c>
      <c r="N9" s="53" t="s">
        <v>4</v>
      </c>
      <c r="O9" s="53" t="s">
        <v>36</v>
      </c>
      <c r="P9" s="53" t="s">
        <v>37</v>
      </c>
      <c r="Q9" s="53" t="s">
        <v>78</v>
      </c>
      <c r="R9" s="53" t="s">
        <v>36</v>
      </c>
      <c r="S9" s="53" t="s">
        <v>37</v>
      </c>
      <c r="T9" s="53" t="s">
        <v>51</v>
      </c>
      <c r="U9" s="53" t="s">
        <v>4</v>
      </c>
      <c r="V9" s="53" t="s">
        <v>36</v>
      </c>
      <c r="W9" s="92" t="s">
        <v>37</v>
      </c>
      <c r="X9" s="94" t="s">
        <v>3</v>
      </c>
    </row>
    <row r="10" spans="1:24" ht="15.75" customHeight="1" thickBot="1">
      <c r="A10" s="54"/>
      <c r="B10" s="55" t="s">
        <v>41</v>
      </c>
      <c r="C10" s="55"/>
      <c r="D10" s="56"/>
      <c r="E10" s="55" t="s">
        <v>41</v>
      </c>
      <c r="F10" s="55"/>
      <c r="G10" s="56"/>
      <c r="H10" s="80" t="s">
        <v>41</v>
      </c>
      <c r="I10" s="55"/>
      <c r="J10" s="56"/>
      <c r="K10" s="323" t="s">
        <v>41</v>
      </c>
      <c r="L10" s="324"/>
      <c r="M10" s="118"/>
      <c r="N10" s="315" t="s">
        <v>41</v>
      </c>
      <c r="O10" s="316"/>
      <c r="P10" s="170"/>
      <c r="Q10" s="315" t="s">
        <v>80</v>
      </c>
      <c r="R10" s="316"/>
      <c r="S10" s="56"/>
      <c r="T10" s="56"/>
      <c r="U10" s="55" t="s">
        <v>41</v>
      </c>
      <c r="V10" s="55"/>
      <c r="W10" s="93"/>
      <c r="X10" s="162" t="s">
        <v>6</v>
      </c>
    </row>
    <row r="11" spans="1:24" ht="18" customHeight="1" thickBot="1">
      <c r="A11" s="91" t="s">
        <v>126</v>
      </c>
      <c r="B11" s="144">
        <v>86455</v>
      </c>
      <c r="C11" s="145">
        <v>86455</v>
      </c>
      <c r="D11" s="145">
        <v>63398</v>
      </c>
      <c r="E11" s="145">
        <v>23524</v>
      </c>
      <c r="F11" s="145">
        <v>23524</v>
      </c>
      <c r="G11" s="145">
        <v>17535</v>
      </c>
      <c r="H11" s="145">
        <v>146956</v>
      </c>
      <c r="I11" s="145">
        <v>149865</v>
      </c>
      <c r="J11" s="145">
        <v>103125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>
        <f>SUM(B11,E11,H11,K11,N11,Q11)</f>
        <v>256935</v>
      </c>
      <c r="V11" s="145">
        <f>SUM(C11,F11,I11,L11,O11,R11)</f>
        <v>259844</v>
      </c>
      <c r="W11" s="160">
        <f>SUM(D11,G11,J11,M11,P11,S11,T11)</f>
        <v>184058</v>
      </c>
      <c r="X11" s="163">
        <f>W11/V11</f>
        <v>0.7083403888486939</v>
      </c>
    </row>
    <row r="12" spans="1:24" ht="18" customHeight="1">
      <c r="A12" s="91" t="s">
        <v>127</v>
      </c>
      <c r="B12" s="144">
        <v>488725</v>
      </c>
      <c r="C12" s="145">
        <v>488725</v>
      </c>
      <c r="D12" s="145">
        <v>299429</v>
      </c>
      <c r="E12" s="145">
        <v>66180</v>
      </c>
      <c r="F12" s="145">
        <v>66180</v>
      </c>
      <c r="G12" s="145">
        <v>41948</v>
      </c>
      <c r="H12" s="145">
        <v>29555</v>
      </c>
      <c r="I12" s="145">
        <v>32626</v>
      </c>
      <c r="J12" s="145">
        <v>20015</v>
      </c>
      <c r="K12" s="145"/>
      <c r="L12" s="145"/>
      <c r="M12" s="145">
        <v>1192</v>
      </c>
      <c r="N12" s="145"/>
      <c r="O12" s="145"/>
      <c r="P12" s="145"/>
      <c r="Q12" s="145"/>
      <c r="R12" s="145"/>
      <c r="S12" s="145"/>
      <c r="T12" s="145">
        <v>-5786</v>
      </c>
      <c r="U12" s="145">
        <f>SUM(B12,E12,H12,K12,N12,Q12)</f>
        <v>584460</v>
      </c>
      <c r="V12" s="145">
        <f>SUM(C12,F12,I12,L12,O12,R12)</f>
        <v>587531</v>
      </c>
      <c r="W12" s="160">
        <f>SUM(D12,G12,J12,M12,P12,S12,T12)</f>
        <v>356798</v>
      </c>
      <c r="X12" s="163">
        <f>W12/V12</f>
        <v>0.6072837007749379</v>
      </c>
    </row>
    <row r="13" spans="1:24" s="86" customFormat="1" ht="18" customHeight="1">
      <c r="A13" s="48" t="s">
        <v>52</v>
      </c>
      <c r="B13" s="146">
        <v>98568</v>
      </c>
      <c r="C13" s="147">
        <v>98610</v>
      </c>
      <c r="D13" s="147">
        <v>75446</v>
      </c>
      <c r="E13" s="147">
        <v>26746</v>
      </c>
      <c r="F13" s="147">
        <v>26757</v>
      </c>
      <c r="G13" s="147">
        <v>20507</v>
      </c>
      <c r="H13" s="147">
        <v>27483</v>
      </c>
      <c r="I13" s="147">
        <v>29097</v>
      </c>
      <c r="J13" s="147">
        <v>18350</v>
      </c>
      <c r="K13" s="147"/>
      <c r="L13" s="147"/>
      <c r="M13" s="147">
        <v>302</v>
      </c>
      <c r="N13" s="147"/>
      <c r="O13" s="147"/>
      <c r="P13" s="147"/>
      <c r="Q13" s="147"/>
      <c r="R13" s="147"/>
      <c r="S13" s="147"/>
      <c r="T13" s="147">
        <v>-116</v>
      </c>
      <c r="U13" s="145">
        <f aca="true" t="shared" si="0" ref="U13:U19">SUM(B13,E13,H13,K13,N13,Q13)</f>
        <v>152797</v>
      </c>
      <c r="V13" s="145">
        <f aca="true" t="shared" si="1" ref="V13:V19">SUM(C13,F13,I13,L13,O13,R13)</f>
        <v>154464</v>
      </c>
      <c r="W13" s="160">
        <f aca="true" t="shared" si="2" ref="W13:W19">SUM(D13,G13,J13,M13,P13,S13,T13)</f>
        <v>114489</v>
      </c>
      <c r="X13" s="164">
        <f aca="true" t="shared" si="3" ref="X13:X19">W13/V13</f>
        <v>0.7412018334369174</v>
      </c>
    </row>
    <row r="14" spans="1:24" ht="18" customHeight="1">
      <c r="A14" s="48" t="s">
        <v>93</v>
      </c>
      <c r="B14" s="146">
        <v>24845</v>
      </c>
      <c r="C14" s="147">
        <v>24845</v>
      </c>
      <c r="D14" s="147">
        <v>18261</v>
      </c>
      <c r="E14" s="147">
        <v>6678</v>
      </c>
      <c r="F14" s="147">
        <v>6678</v>
      </c>
      <c r="G14" s="147">
        <v>4936</v>
      </c>
      <c r="H14" s="147">
        <v>3340</v>
      </c>
      <c r="I14" s="147">
        <v>3340</v>
      </c>
      <c r="J14" s="147">
        <v>2045</v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>
        <v>-36</v>
      </c>
      <c r="U14" s="145">
        <f t="shared" si="0"/>
        <v>34863</v>
      </c>
      <c r="V14" s="145">
        <f t="shared" si="1"/>
        <v>34863</v>
      </c>
      <c r="W14" s="160">
        <f t="shared" si="2"/>
        <v>25206</v>
      </c>
      <c r="X14" s="164">
        <f t="shared" si="3"/>
        <v>0.7230014628689442</v>
      </c>
    </row>
    <row r="15" spans="1:24" ht="18" customHeight="1">
      <c r="A15" s="48" t="s">
        <v>94</v>
      </c>
      <c r="B15" s="146">
        <v>214159</v>
      </c>
      <c r="C15" s="147">
        <v>221543</v>
      </c>
      <c r="D15" s="147">
        <v>159781</v>
      </c>
      <c r="E15" s="147">
        <v>58114</v>
      </c>
      <c r="F15" s="147">
        <v>59692</v>
      </c>
      <c r="G15" s="147">
        <v>47761</v>
      </c>
      <c r="H15" s="147">
        <v>41626</v>
      </c>
      <c r="I15" s="147">
        <v>51444</v>
      </c>
      <c r="J15" s="147">
        <v>30066</v>
      </c>
      <c r="K15" s="147">
        <v>270</v>
      </c>
      <c r="L15" s="147">
        <v>870</v>
      </c>
      <c r="M15" s="147">
        <v>293</v>
      </c>
      <c r="N15" s="147"/>
      <c r="O15" s="147"/>
      <c r="P15" s="147">
        <v>250</v>
      </c>
      <c r="Q15" s="147">
        <v>6800</v>
      </c>
      <c r="R15" s="147">
        <v>6800</v>
      </c>
      <c r="S15" s="147">
        <v>10289</v>
      </c>
      <c r="T15" s="147">
        <v>-116</v>
      </c>
      <c r="U15" s="145">
        <f t="shared" si="0"/>
        <v>320969</v>
      </c>
      <c r="V15" s="145">
        <f t="shared" si="1"/>
        <v>340349</v>
      </c>
      <c r="W15" s="160">
        <f t="shared" si="2"/>
        <v>248324</v>
      </c>
      <c r="X15" s="164">
        <f t="shared" si="3"/>
        <v>0.7296157767468099</v>
      </c>
    </row>
    <row r="16" spans="1:24" ht="18" customHeight="1">
      <c r="A16" s="48" t="s">
        <v>95</v>
      </c>
      <c r="B16" s="146">
        <v>251165</v>
      </c>
      <c r="C16" s="147">
        <v>266804</v>
      </c>
      <c r="D16" s="147">
        <v>194872</v>
      </c>
      <c r="E16" s="147">
        <v>68096</v>
      </c>
      <c r="F16" s="147">
        <v>69800</v>
      </c>
      <c r="G16" s="147">
        <v>51588</v>
      </c>
      <c r="H16" s="147">
        <v>80150</v>
      </c>
      <c r="I16" s="147">
        <v>89186</v>
      </c>
      <c r="J16" s="147">
        <v>65689</v>
      </c>
      <c r="K16" s="147">
        <v>10200</v>
      </c>
      <c r="L16" s="147">
        <v>10200</v>
      </c>
      <c r="M16" s="147">
        <v>6577</v>
      </c>
      <c r="N16" s="147"/>
      <c r="O16" s="147"/>
      <c r="P16" s="147"/>
      <c r="Q16" s="147">
        <v>6778</v>
      </c>
      <c r="R16" s="147">
        <v>9738</v>
      </c>
      <c r="S16" s="147">
        <v>7787</v>
      </c>
      <c r="T16" s="147">
        <v>-909</v>
      </c>
      <c r="U16" s="145">
        <f t="shared" si="0"/>
        <v>416389</v>
      </c>
      <c r="V16" s="145">
        <f t="shared" si="1"/>
        <v>445728</v>
      </c>
      <c r="W16" s="160">
        <f t="shared" si="2"/>
        <v>325604</v>
      </c>
      <c r="X16" s="164">
        <f t="shared" si="3"/>
        <v>0.7304993179697035</v>
      </c>
    </row>
    <row r="17" spans="1:24" ht="18" customHeight="1">
      <c r="A17" s="48" t="s">
        <v>96</v>
      </c>
      <c r="B17" s="146">
        <v>21754</v>
      </c>
      <c r="C17" s="147">
        <v>22524</v>
      </c>
      <c r="D17" s="147">
        <v>17041</v>
      </c>
      <c r="E17" s="147">
        <v>5954</v>
      </c>
      <c r="F17" s="147">
        <v>6142</v>
      </c>
      <c r="G17" s="147">
        <v>4615</v>
      </c>
      <c r="H17" s="147">
        <v>21225</v>
      </c>
      <c r="I17" s="147">
        <v>25764</v>
      </c>
      <c r="J17" s="147">
        <v>22690</v>
      </c>
      <c r="K17" s="147"/>
      <c r="L17" s="147">
        <v>2250</v>
      </c>
      <c r="M17" s="147">
        <v>6615</v>
      </c>
      <c r="N17" s="147"/>
      <c r="O17" s="147"/>
      <c r="P17" s="147"/>
      <c r="Q17" s="147"/>
      <c r="R17" s="147"/>
      <c r="S17" s="147"/>
      <c r="T17" s="147">
        <v>-6086</v>
      </c>
      <c r="U17" s="145">
        <f t="shared" si="0"/>
        <v>48933</v>
      </c>
      <c r="V17" s="145">
        <f t="shared" si="1"/>
        <v>56680</v>
      </c>
      <c r="W17" s="160">
        <f t="shared" si="2"/>
        <v>44875</v>
      </c>
      <c r="X17" s="164">
        <f t="shared" si="3"/>
        <v>0.7917254763585039</v>
      </c>
    </row>
    <row r="18" spans="1:24" ht="18" customHeight="1" thickBot="1">
      <c r="A18" s="213" t="s">
        <v>97</v>
      </c>
      <c r="B18" s="214">
        <v>17108</v>
      </c>
      <c r="C18" s="215">
        <v>17133</v>
      </c>
      <c r="D18" s="215">
        <v>12258</v>
      </c>
      <c r="E18" s="215">
        <v>4430</v>
      </c>
      <c r="F18" s="215">
        <v>4437</v>
      </c>
      <c r="G18" s="215">
        <v>3184</v>
      </c>
      <c r="H18" s="215">
        <v>3515</v>
      </c>
      <c r="I18" s="215">
        <v>4161</v>
      </c>
      <c r="J18" s="215">
        <v>2111</v>
      </c>
      <c r="K18" s="215"/>
      <c r="L18" s="215"/>
      <c r="M18" s="215"/>
      <c r="N18" s="215"/>
      <c r="O18" s="215"/>
      <c r="P18" s="215"/>
      <c r="Q18" s="215"/>
      <c r="R18" s="215"/>
      <c r="S18" s="215"/>
      <c r="T18" s="215">
        <v>-239</v>
      </c>
      <c r="U18" s="216">
        <f t="shared" si="0"/>
        <v>25053</v>
      </c>
      <c r="V18" s="216">
        <f t="shared" si="1"/>
        <v>25731</v>
      </c>
      <c r="W18" s="217">
        <f t="shared" si="2"/>
        <v>17314</v>
      </c>
      <c r="X18" s="218">
        <f t="shared" si="3"/>
        <v>0.6728848470716257</v>
      </c>
    </row>
    <row r="19" spans="1:24" s="86" customFormat="1" ht="18" customHeight="1" thickBot="1">
      <c r="A19" s="219" t="s">
        <v>79</v>
      </c>
      <c r="B19" s="154">
        <f aca="true" t="shared" si="4" ref="B19:T19">SUM(B11:B18)</f>
        <v>1202779</v>
      </c>
      <c r="C19" s="155">
        <f t="shared" si="4"/>
        <v>1226639</v>
      </c>
      <c r="D19" s="155">
        <f t="shared" si="4"/>
        <v>840486</v>
      </c>
      <c r="E19" s="155">
        <f t="shared" si="4"/>
        <v>259722</v>
      </c>
      <c r="F19" s="155">
        <f t="shared" si="4"/>
        <v>263210</v>
      </c>
      <c r="G19" s="155">
        <f t="shared" si="4"/>
        <v>192074</v>
      </c>
      <c r="H19" s="155">
        <f t="shared" si="4"/>
        <v>353850</v>
      </c>
      <c r="I19" s="155">
        <f t="shared" si="4"/>
        <v>385483</v>
      </c>
      <c r="J19" s="155">
        <f t="shared" si="4"/>
        <v>264091</v>
      </c>
      <c r="K19" s="155">
        <f t="shared" si="4"/>
        <v>10470</v>
      </c>
      <c r="L19" s="155">
        <f t="shared" si="4"/>
        <v>13320</v>
      </c>
      <c r="M19" s="155">
        <f t="shared" si="4"/>
        <v>14979</v>
      </c>
      <c r="N19" s="155">
        <f t="shared" si="4"/>
        <v>0</v>
      </c>
      <c r="O19" s="155">
        <f t="shared" si="4"/>
        <v>0</v>
      </c>
      <c r="P19" s="155">
        <f t="shared" si="4"/>
        <v>250</v>
      </c>
      <c r="Q19" s="155">
        <f t="shared" si="4"/>
        <v>13578</v>
      </c>
      <c r="R19" s="155">
        <f t="shared" si="4"/>
        <v>16538</v>
      </c>
      <c r="S19" s="155">
        <f t="shared" si="4"/>
        <v>18076</v>
      </c>
      <c r="T19" s="155">
        <f t="shared" si="4"/>
        <v>-13288</v>
      </c>
      <c r="U19" s="220">
        <f t="shared" si="0"/>
        <v>1840399</v>
      </c>
      <c r="V19" s="220">
        <f t="shared" si="1"/>
        <v>1905190</v>
      </c>
      <c r="W19" s="220">
        <f t="shared" si="2"/>
        <v>1316668</v>
      </c>
      <c r="X19" s="221">
        <f t="shared" si="3"/>
        <v>0.6910953763141734</v>
      </c>
    </row>
    <row r="20" spans="1:24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1"/>
    </row>
  </sheetData>
  <mergeCells count="6">
    <mergeCell ref="Q10:R10"/>
    <mergeCell ref="H8:J8"/>
    <mergeCell ref="K8:M8"/>
    <mergeCell ref="K10:L10"/>
    <mergeCell ref="N8:P8"/>
    <mergeCell ref="N10:O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H90"/>
  <sheetViews>
    <sheetView workbookViewId="0" topLeftCell="A1">
      <pane xSplit="1" ySplit="9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" sqref="H1:J1"/>
    </sheetView>
  </sheetViews>
  <sheetFormatPr defaultColWidth="9.140625" defaultRowHeight="12.75"/>
  <cols>
    <col min="1" max="1" width="36.28125" style="0" customWidth="1"/>
    <col min="2" max="2" width="12.140625" style="42" customWidth="1"/>
    <col min="3" max="3" width="12.8515625" style="42" customWidth="1"/>
    <col min="4" max="4" width="13.00390625" style="42" customWidth="1"/>
    <col min="5" max="5" width="11.140625" style="42" customWidth="1"/>
    <col min="6" max="6" width="0.9921875" style="222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331" t="s">
        <v>128</v>
      </c>
      <c r="I1" s="331"/>
      <c r="J1" s="331"/>
    </row>
    <row r="2" spans="1:10" ht="12.75">
      <c r="A2" s="1"/>
      <c r="G2" s="1"/>
      <c r="H2" s="330"/>
      <c r="I2" s="330"/>
      <c r="J2" s="330"/>
    </row>
    <row r="3" spans="1:10" ht="12.75">
      <c r="A3" s="1"/>
      <c r="G3" s="1"/>
      <c r="H3" s="66"/>
      <c r="I3" s="66"/>
      <c r="J3" s="66"/>
    </row>
    <row r="4" spans="1:10" ht="19.5">
      <c r="A4" s="223" t="s">
        <v>197</v>
      </c>
      <c r="B4" s="224"/>
      <c r="C4" s="224"/>
      <c r="D4" s="224"/>
      <c r="E4" s="224"/>
      <c r="F4" s="225"/>
      <c r="G4" s="2"/>
      <c r="H4" s="2"/>
      <c r="I4" s="2"/>
      <c r="J4" s="2"/>
    </row>
    <row r="5" spans="1:10" ht="19.5">
      <c r="A5" s="14"/>
      <c r="B5" s="224"/>
      <c r="C5" s="224"/>
      <c r="D5" s="224"/>
      <c r="E5" s="224"/>
      <c r="F5" s="225"/>
      <c r="G5" s="2"/>
      <c r="H5" s="2"/>
      <c r="I5" s="2"/>
      <c r="J5" s="2"/>
    </row>
    <row r="6" spans="1:10" ht="14.25" customHeight="1" thickBot="1">
      <c r="A6" s="226"/>
      <c r="B6" s="224"/>
      <c r="C6" s="224"/>
      <c r="D6" s="224"/>
      <c r="E6" s="224"/>
      <c r="F6" s="225"/>
      <c r="G6" s="2"/>
      <c r="H6" s="2"/>
      <c r="I6" s="2"/>
      <c r="J6" s="2"/>
    </row>
    <row r="7" spans="1:10" ht="15.75">
      <c r="A7" s="227" t="s">
        <v>129</v>
      </c>
      <c r="B7" s="332" t="s">
        <v>130</v>
      </c>
      <c r="C7" s="333"/>
      <c r="D7" s="333"/>
      <c r="E7" s="334"/>
      <c r="F7" s="228"/>
      <c r="G7" s="332" t="s">
        <v>131</v>
      </c>
      <c r="H7" s="333"/>
      <c r="I7" s="333"/>
      <c r="J7" s="334"/>
    </row>
    <row r="8" spans="1:10" ht="12.75">
      <c r="A8" s="229"/>
      <c r="B8" s="230" t="s">
        <v>4</v>
      </c>
      <c r="C8" s="231" t="s">
        <v>36</v>
      </c>
      <c r="D8" s="231" t="s">
        <v>37</v>
      </c>
      <c r="E8" s="232" t="s">
        <v>37</v>
      </c>
      <c r="F8" s="233"/>
      <c r="G8" s="230" t="s">
        <v>4</v>
      </c>
      <c r="H8" s="231" t="s">
        <v>36</v>
      </c>
      <c r="I8" s="231" t="s">
        <v>37</v>
      </c>
      <c r="J8" s="232" t="s">
        <v>37</v>
      </c>
    </row>
    <row r="9" spans="1:10" ht="13.5" thickBot="1">
      <c r="A9" s="234"/>
      <c r="B9" s="328" t="s">
        <v>41</v>
      </c>
      <c r="C9" s="329"/>
      <c r="D9" s="235"/>
      <c r="E9" s="236" t="s">
        <v>6</v>
      </c>
      <c r="F9" s="237"/>
      <c r="G9" s="328" t="s">
        <v>41</v>
      </c>
      <c r="H9" s="329"/>
      <c r="I9" s="238"/>
      <c r="J9" s="239" t="s">
        <v>6</v>
      </c>
    </row>
    <row r="10" spans="1:190" ht="12.75">
      <c r="A10" s="240" t="s">
        <v>132</v>
      </c>
      <c r="B10" s="241">
        <v>24475</v>
      </c>
      <c r="C10" s="242">
        <v>24475</v>
      </c>
      <c r="D10" s="243">
        <v>20593</v>
      </c>
      <c r="E10" s="244">
        <f>D10/C10</f>
        <v>0.8413891726251277</v>
      </c>
      <c r="F10" s="245"/>
      <c r="G10" s="246">
        <v>13439</v>
      </c>
      <c r="H10" s="243">
        <v>13439</v>
      </c>
      <c r="I10" s="247">
        <v>10951</v>
      </c>
      <c r="J10" s="244">
        <f>I10/H10</f>
        <v>0.8148671776173823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</row>
    <row r="11" spans="1:10" ht="12.75">
      <c r="A11" s="248" t="s">
        <v>133</v>
      </c>
      <c r="B11" s="249"/>
      <c r="C11" s="250"/>
      <c r="D11" s="250"/>
      <c r="E11" s="251"/>
      <c r="F11" s="252"/>
      <c r="G11" s="249">
        <v>19935</v>
      </c>
      <c r="H11" s="250">
        <v>19935</v>
      </c>
      <c r="I11" s="250">
        <v>17149</v>
      </c>
      <c r="J11" s="251">
        <f>I11/H11</f>
        <v>0.8602457988462503</v>
      </c>
    </row>
    <row r="12" spans="1:10" ht="12.75">
      <c r="A12" s="253" t="s">
        <v>134</v>
      </c>
      <c r="B12" s="249">
        <v>97737</v>
      </c>
      <c r="C12" s="250">
        <v>97737</v>
      </c>
      <c r="D12" s="250">
        <v>77758</v>
      </c>
      <c r="E12" s="251">
        <f>D12/C12</f>
        <v>0.79558406744631</v>
      </c>
      <c r="F12" s="252"/>
      <c r="G12" s="249">
        <v>99137</v>
      </c>
      <c r="H12" s="250">
        <v>99137</v>
      </c>
      <c r="I12" s="250">
        <v>69318</v>
      </c>
      <c r="J12" s="251">
        <f>I12/H12</f>
        <v>0.6992142187074453</v>
      </c>
    </row>
    <row r="13" spans="1:10" ht="12.75">
      <c r="A13" s="254" t="s">
        <v>135</v>
      </c>
      <c r="B13" s="255">
        <v>69799</v>
      </c>
      <c r="C13" s="256">
        <v>69195</v>
      </c>
      <c r="D13" s="256">
        <v>49437</v>
      </c>
      <c r="E13" s="251">
        <f>D13/C13</f>
        <v>0.7144591372208975</v>
      </c>
      <c r="F13" s="252"/>
      <c r="G13" s="255">
        <v>69655</v>
      </c>
      <c r="H13" s="256">
        <v>73983</v>
      </c>
      <c r="I13" s="256">
        <v>78300</v>
      </c>
      <c r="J13" s="251">
        <f>I13/H13</f>
        <v>1.058351242853088</v>
      </c>
    </row>
    <row r="14" spans="1:10" ht="12.75">
      <c r="A14" s="257" t="s">
        <v>136</v>
      </c>
      <c r="B14" s="258"/>
      <c r="C14" s="259"/>
      <c r="D14" s="260"/>
      <c r="E14" s="251"/>
      <c r="F14" s="252"/>
      <c r="G14" s="258"/>
      <c r="H14" s="259"/>
      <c r="I14" s="259"/>
      <c r="J14" s="251"/>
    </row>
    <row r="15" spans="1:10" ht="12.75">
      <c r="A15" s="257" t="s">
        <v>137</v>
      </c>
      <c r="B15" s="258"/>
      <c r="C15" s="259"/>
      <c r="D15" s="259"/>
      <c r="E15" s="251"/>
      <c r="F15" s="252"/>
      <c r="G15" s="258"/>
      <c r="H15" s="259"/>
      <c r="I15" s="259"/>
      <c r="J15" s="251"/>
    </row>
    <row r="16" spans="1:10" ht="12.75">
      <c r="A16" s="257" t="s">
        <v>138</v>
      </c>
      <c r="B16" s="258"/>
      <c r="C16" s="259"/>
      <c r="D16" s="259"/>
      <c r="E16" s="251"/>
      <c r="F16" s="252"/>
      <c r="G16" s="258"/>
      <c r="H16" s="259"/>
      <c r="I16" s="259"/>
      <c r="J16" s="251"/>
    </row>
    <row r="17" spans="1:10" ht="12.75">
      <c r="A17" s="261" t="s">
        <v>139</v>
      </c>
      <c r="B17" s="258"/>
      <c r="C17" s="262">
        <v>6267</v>
      </c>
      <c r="D17" s="259">
        <v>100</v>
      </c>
      <c r="E17" s="251">
        <f>D17/C17</f>
        <v>0.015956598053295037</v>
      </c>
      <c r="F17" s="252"/>
      <c r="G17" s="258"/>
      <c r="H17" s="259">
        <v>31411</v>
      </c>
      <c r="I17" s="259">
        <v>32126</v>
      </c>
      <c r="J17" s="251">
        <f aca="true" t="shared" si="0" ref="J17:J25">I17/H17</f>
        <v>1.0227627264334151</v>
      </c>
    </row>
    <row r="18" spans="1:10" ht="12.75">
      <c r="A18" s="248" t="s">
        <v>140</v>
      </c>
      <c r="B18" s="249">
        <v>63003</v>
      </c>
      <c r="C18" s="250">
        <v>75003</v>
      </c>
      <c r="D18" s="250">
        <v>31486</v>
      </c>
      <c r="E18" s="251">
        <f>D18/C18</f>
        <v>0.41979654147167444</v>
      </c>
      <c r="F18" s="252"/>
      <c r="G18" s="249">
        <v>168335</v>
      </c>
      <c r="H18" s="250">
        <v>202471</v>
      </c>
      <c r="I18" s="250">
        <v>43908</v>
      </c>
      <c r="J18" s="251">
        <f t="shared" si="0"/>
        <v>0.21686068622173052</v>
      </c>
    </row>
    <row r="19" spans="1:10" ht="12.75">
      <c r="A19" s="248" t="s">
        <v>141</v>
      </c>
      <c r="B19" s="263"/>
      <c r="C19" s="250"/>
      <c r="D19" s="250"/>
      <c r="E19" s="251"/>
      <c r="F19" s="252"/>
      <c r="G19" s="249">
        <v>5800</v>
      </c>
      <c r="H19" s="250">
        <v>6499</v>
      </c>
      <c r="I19" s="250">
        <v>6283</v>
      </c>
      <c r="J19" s="251">
        <f t="shared" si="0"/>
        <v>0.9667641175565471</v>
      </c>
    </row>
    <row r="20" spans="1:10" ht="12.75">
      <c r="A20" s="248" t="s">
        <v>142</v>
      </c>
      <c r="B20" s="249"/>
      <c r="C20" s="250"/>
      <c r="D20" s="250"/>
      <c r="E20" s="251"/>
      <c r="F20" s="252"/>
      <c r="G20" s="249">
        <v>6300</v>
      </c>
      <c r="H20" s="250">
        <v>6300</v>
      </c>
      <c r="I20" s="250">
        <v>4725</v>
      </c>
      <c r="J20" s="251">
        <f t="shared" si="0"/>
        <v>0.75</v>
      </c>
    </row>
    <row r="21" spans="1:10" ht="12.75">
      <c r="A21" s="248" t="s">
        <v>143</v>
      </c>
      <c r="B21" s="249">
        <v>2650</v>
      </c>
      <c r="C21" s="250">
        <v>2650</v>
      </c>
      <c r="D21" s="250">
        <v>1422</v>
      </c>
      <c r="E21" s="251">
        <f>D21/C21</f>
        <v>0.5366037735849056</v>
      </c>
      <c r="F21" s="252"/>
      <c r="G21" s="249">
        <v>4532</v>
      </c>
      <c r="H21" s="250">
        <v>4532</v>
      </c>
      <c r="I21" s="250">
        <v>3413</v>
      </c>
      <c r="J21" s="251">
        <f t="shared" si="0"/>
        <v>0.7530891438658429</v>
      </c>
    </row>
    <row r="22" spans="1:10" ht="12.75">
      <c r="A22" s="248" t="s">
        <v>144</v>
      </c>
      <c r="B22" s="249"/>
      <c r="C22" s="250">
        <v>1063</v>
      </c>
      <c r="D22" s="250">
        <v>4464</v>
      </c>
      <c r="E22" s="251">
        <f>D22/C22</f>
        <v>4.199435559736594</v>
      </c>
      <c r="F22" s="252"/>
      <c r="G22" s="249"/>
      <c r="H22" s="250">
        <v>2239</v>
      </c>
      <c r="I22" s="250">
        <v>2445</v>
      </c>
      <c r="J22" s="251">
        <f t="shared" si="0"/>
        <v>1.0920053595355068</v>
      </c>
    </row>
    <row r="23" spans="1:10" ht="12.75">
      <c r="A23" s="248" t="s">
        <v>145</v>
      </c>
      <c r="B23" s="249">
        <v>8196</v>
      </c>
      <c r="C23" s="250">
        <v>8196</v>
      </c>
      <c r="D23" s="250">
        <v>4907</v>
      </c>
      <c r="E23" s="251">
        <f>D23/C23</f>
        <v>0.5987066861883846</v>
      </c>
      <c r="F23" s="252"/>
      <c r="G23" s="249">
        <v>11662</v>
      </c>
      <c r="H23" s="250">
        <v>11662</v>
      </c>
      <c r="I23" s="250">
        <v>7129</v>
      </c>
      <c r="J23" s="251">
        <f t="shared" si="0"/>
        <v>0.6113016635225519</v>
      </c>
    </row>
    <row r="24" spans="1:10" ht="12.75">
      <c r="A24" s="248" t="s">
        <v>146</v>
      </c>
      <c r="B24" s="258"/>
      <c r="C24" s="259"/>
      <c r="D24" s="259"/>
      <c r="E24" s="251"/>
      <c r="F24" s="264"/>
      <c r="G24" s="265">
        <v>25183</v>
      </c>
      <c r="H24" s="259">
        <v>24803</v>
      </c>
      <c r="I24" s="259">
        <v>17430</v>
      </c>
      <c r="J24" s="251">
        <f t="shared" si="0"/>
        <v>0.702737572067895</v>
      </c>
    </row>
    <row r="25" spans="1:10" ht="12.75">
      <c r="A25" s="266" t="s">
        <v>147</v>
      </c>
      <c r="B25" s="258"/>
      <c r="C25" s="259"/>
      <c r="D25" s="259"/>
      <c r="E25" s="251"/>
      <c r="F25" s="264"/>
      <c r="G25" s="265">
        <v>43549</v>
      </c>
      <c r="H25" s="259">
        <v>43549</v>
      </c>
      <c r="I25" s="259">
        <v>30471</v>
      </c>
      <c r="J25" s="251">
        <f t="shared" si="0"/>
        <v>0.6996945968908586</v>
      </c>
    </row>
    <row r="26" spans="1:10" ht="12.75">
      <c r="A26" s="266" t="s">
        <v>148</v>
      </c>
      <c r="B26" s="258"/>
      <c r="C26" s="259">
        <v>4953</v>
      </c>
      <c r="D26" s="259">
        <v>4953</v>
      </c>
      <c r="E26" s="251"/>
      <c r="F26" s="264"/>
      <c r="G26" s="265"/>
      <c r="H26" s="259">
        <v>4953</v>
      </c>
      <c r="I26" s="259">
        <v>4955</v>
      </c>
      <c r="J26" s="251"/>
    </row>
    <row r="27" spans="1:10" ht="12.75">
      <c r="A27" s="266" t="s">
        <v>210</v>
      </c>
      <c r="B27" s="258"/>
      <c r="C27" s="259"/>
      <c r="D27" s="259">
        <v>2335</v>
      </c>
      <c r="E27" s="251"/>
      <c r="F27" s="264"/>
      <c r="G27" s="265"/>
      <c r="H27" s="259"/>
      <c r="I27" s="259">
        <v>456</v>
      </c>
      <c r="J27" s="251"/>
    </row>
    <row r="28" spans="1:10" ht="12.75">
      <c r="A28" s="266" t="s">
        <v>149</v>
      </c>
      <c r="B28" s="258"/>
      <c r="C28" s="259"/>
      <c r="D28" s="259">
        <v>647</v>
      </c>
      <c r="E28" s="251"/>
      <c r="F28" s="264"/>
      <c r="G28" s="265"/>
      <c r="H28" s="259"/>
      <c r="I28" s="259">
        <v>514</v>
      </c>
      <c r="J28" s="251"/>
    </row>
    <row r="29" spans="1:10" ht="12.75">
      <c r="A29" s="266" t="s">
        <v>150</v>
      </c>
      <c r="B29" s="258">
        <v>435031</v>
      </c>
      <c r="C29" s="259">
        <v>493927</v>
      </c>
      <c r="D29" s="262">
        <v>436337</v>
      </c>
      <c r="E29" s="251">
        <f>D29/C29</f>
        <v>0.8834038228321189</v>
      </c>
      <c r="F29" s="264"/>
      <c r="G29" s="258">
        <v>552177</v>
      </c>
      <c r="H29" s="262">
        <v>569586</v>
      </c>
      <c r="I29" s="262">
        <v>409556</v>
      </c>
      <c r="J29" s="251">
        <f>I29/H29</f>
        <v>0.7190415494762863</v>
      </c>
    </row>
    <row r="30" spans="1:10" ht="12.75">
      <c r="A30" s="248" t="s">
        <v>151</v>
      </c>
      <c r="B30" s="258"/>
      <c r="C30" s="259">
        <v>688</v>
      </c>
      <c r="D30" s="259">
        <v>405</v>
      </c>
      <c r="E30" s="251">
        <f>D30/C30</f>
        <v>0.5886627906976745</v>
      </c>
      <c r="F30" s="264"/>
      <c r="G30" s="258">
        <v>3608</v>
      </c>
      <c r="H30" s="259">
        <v>3730</v>
      </c>
      <c r="I30" s="259">
        <v>1154</v>
      </c>
      <c r="J30" s="251">
        <f>I30/H30</f>
        <v>0.3093833780160858</v>
      </c>
    </row>
    <row r="31" spans="1:10" ht="12.75">
      <c r="A31" s="254" t="s">
        <v>152</v>
      </c>
      <c r="B31" s="255">
        <v>249716</v>
      </c>
      <c r="C31" s="256">
        <v>249716</v>
      </c>
      <c r="D31" s="311">
        <v>579038</v>
      </c>
      <c r="E31" s="251">
        <f>D31/C31</f>
        <v>2.31878614105624</v>
      </c>
      <c r="F31" s="264"/>
      <c r="G31" s="258"/>
      <c r="H31" s="259"/>
      <c r="I31" s="259"/>
      <c r="J31" s="251"/>
    </row>
    <row r="32" spans="1:10" ht="12.75">
      <c r="A32" s="257" t="s">
        <v>153</v>
      </c>
      <c r="B32" s="258"/>
      <c r="C32" s="259"/>
      <c r="D32" s="259"/>
      <c r="E32" s="251"/>
      <c r="F32" s="264"/>
      <c r="G32" s="258"/>
      <c r="H32" s="259"/>
      <c r="I32" s="259"/>
      <c r="J32" s="251"/>
    </row>
    <row r="33" spans="1:10" ht="12.75">
      <c r="A33" s="257" t="s">
        <v>154</v>
      </c>
      <c r="B33" s="258"/>
      <c r="C33" s="259"/>
      <c r="D33" s="259"/>
      <c r="E33" s="251"/>
      <c r="F33" s="264"/>
      <c r="G33" s="258"/>
      <c r="H33" s="259"/>
      <c r="I33" s="259"/>
      <c r="J33" s="251"/>
    </row>
    <row r="34" spans="1:10" ht="12.75">
      <c r="A34" s="257" t="s">
        <v>155</v>
      </c>
      <c r="B34" s="258"/>
      <c r="C34" s="259"/>
      <c r="D34" s="259"/>
      <c r="E34" s="251"/>
      <c r="F34" s="264"/>
      <c r="G34" s="258"/>
      <c r="H34" s="259"/>
      <c r="I34" s="259"/>
      <c r="J34" s="251"/>
    </row>
    <row r="35" spans="1:10" ht="12.75">
      <c r="A35" s="254" t="s">
        <v>156</v>
      </c>
      <c r="B35" s="258"/>
      <c r="C35" s="259"/>
      <c r="D35" s="259"/>
      <c r="E35" s="251"/>
      <c r="F35" s="264"/>
      <c r="G35" s="255">
        <v>5780</v>
      </c>
      <c r="H35" s="256">
        <v>3500</v>
      </c>
      <c r="I35" s="311">
        <v>4140</v>
      </c>
      <c r="J35" s="251">
        <f>I35/H35</f>
        <v>1.1828571428571428</v>
      </c>
    </row>
    <row r="36" spans="1:10" ht="12.75">
      <c r="A36" s="257" t="s">
        <v>157</v>
      </c>
      <c r="B36" s="258"/>
      <c r="C36" s="259"/>
      <c r="D36" s="259"/>
      <c r="E36" s="251"/>
      <c r="F36" s="264"/>
      <c r="G36" s="258"/>
      <c r="H36" s="259"/>
      <c r="I36" s="259"/>
      <c r="J36" s="251"/>
    </row>
    <row r="37" spans="1:10" ht="12.75">
      <c r="A37" s="257" t="s">
        <v>158</v>
      </c>
      <c r="B37" s="258"/>
      <c r="C37" s="259"/>
      <c r="D37" s="259"/>
      <c r="E37" s="251"/>
      <c r="F37" s="264"/>
      <c r="G37" s="258"/>
      <c r="H37" s="259"/>
      <c r="I37" s="259"/>
      <c r="J37" s="251"/>
    </row>
    <row r="38" spans="1:10" ht="12.75">
      <c r="A38" s="257" t="s">
        <v>159</v>
      </c>
      <c r="B38" s="258"/>
      <c r="C38" s="259"/>
      <c r="D38" s="259"/>
      <c r="E38" s="251"/>
      <c r="F38" s="264"/>
      <c r="G38" s="258"/>
      <c r="H38" s="259"/>
      <c r="I38" s="259"/>
      <c r="J38" s="251"/>
    </row>
    <row r="39" spans="1:10" ht="12.75">
      <c r="A39" s="248" t="s">
        <v>160</v>
      </c>
      <c r="B39" s="258"/>
      <c r="C39" s="259"/>
      <c r="D39" s="259"/>
      <c r="E39" s="251"/>
      <c r="F39" s="264"/>
      <c r="G39" s="258">
        <v>4950</v>
      </c>
      <c r="H39" s="259">
        <v>5325</v>
      </c>
      <c r="I39" s="259">
        <v>4387</v>
      </c>
      <c r="J39" s="251">
        <f>I39/H39</f>
        <v>0.823849765258216</v>
      </c>
    </row>
    <row r="40" spans="1:10" ht="12.75">
      <c r="A40" s="248" t="s">
        <v>161</v>
      </c>
      <c r="B40" s="258"/>
      <c r="C40" s="259"/>
      <c r="D40" s="259"/>
      <c r="E40" s="251"/>
      <c r="F40" s="264"/>
      <c r="G40" s="258">
        <v>27500</v>
      </c>
      <c r="H40" s="259">
        <v>27500</v>
      </c>
      <c r="I40" s="259">
        <v>17619</v>
      </c>
      <c r="J40" s="251">
        <f>I40/H40</f>
        <v>0.6406909090909091</v>
      </c>
    </row>
    <row r="41" spans="1:10" ht="15.75" customHeight="1" thickBot="1">
      <c r="A41" s="267" t="s">
        <v>162</v>
      </c>
      <c r="B41" s="268">
        <v>10183</v>
      </c>
      <c r="C41" s="269">
        <v>600</v>
      </c>
      <c r="D41" s="269">
        <v>382</v>
      </c>
      <c r="E41" s="270">
        <f>D41/C41</f>
        <v>0.6366666666666667</v>
      </c>
      <c r="F41" s="271"/>
      <c r="G41" s="268">
        <v>24543</v>
      </c>
      <c r="H41" s="269">
        <v>32293</v>
      </c>
      <c r="I41" s="269">
        <v>26022</v>
      </c>
      <c r="J41" s="272">
        <f>I41/H41</f>
        <v>0.8058093085188741</v>
      </c>
    </row>
    <row r="42" spans="1:10" ht="15.75" customHeight="1" thickBot="1">
      <c r="A42" s="273"/>
      <c r="B42" s="274"/>
      <c r="C42" s="274"/>
      <c r="D42" s="275"/>
      <c r="E42" s="274"/>
      <c r="F42" s="276"/>
      <c r="G42" s="274"/>
      <c r="H42" s="274"/>
      <c r="I42" s="274"/>
      <c r="J42" s="274"/>
    </row>
    <row r="43" spans="1:10" ht="15.75">
      <c r="A43" s="227" t="s">
        <v>129</v>
      </c>
      <c r="B43" s="332" t="s">
        <v>130</v>
      </c>
      <c r="C43" s="333"/>
      <c r="D43" s="333"/>
      <c r="E43" s="334"/>
      <c r="F43" s="228"/>
      <c r="G43" s="332" t="s">
        <v>131</v>
      </c>
      <c r="H43" s="333"/>
      <c r="I43" s="333"/>
      <c r="J43" s="334"/>
    </row>
    <row r="44" spans="1:10" ht="12.75">
      <c r="A44" s="229"/>
      <c r="B44" s="230" t="s">
        <v>4</v>
      </c>
      <c r="C44" s="231" t="s">
        <v>36</v>
      </c>
      <c r="D44" s="231" t="s">
        <v>37</v>
      </c>
      <c r="E44" s="232" t="s">
        <v>37</v>
      </c>
      <c r="F44" s="277"/>
      <c r="G44" s="230" t="s">
        <v>4</v>
      </c>
      <c r="H44" s="231" t="s">
        <v>36</v>
      </c>
      <c r="I44" s="231" t="s">
        <v>37</v>
      </c>
      <c r="J44" s="232" t="s">
        <v>37</v>
      </c>
    </row>
    <row r="45" spans="1:10" ht="13.5" thickBot="1">
      <c r="A45" s="234"/>
      <c r="B45" s="328" t="s">
        <v>41</v>
      </c>
      <c r="C45" s="329"/>
      <c r="D45" s="238"/>
      <c r="E45" s="239" t="s">
        <v>6</v>
      </c>
      <c r="F45" s="237"/>
      <c r="G45" s="328" t="s">
        <v>41</v>
      </c>
      <c r="H45" s="329"/>
      <c r="I45" s="238"/>
      <c r="J45" s="239" t="s">
        <v>6</v>
      </c>
    </row>
    <row r="46" spans="1:10" ht="12.75">
      <c r="A46" s="254" t="s">
        <v>163</v>
      </c>
      <c r="B46" s="278">
        <v>1387644</v>
      </c>
      <c r="C46" s="279">
        <v>1444793</v>
      </c>
      <c r="D46" s="279">
        <v>797488</v>
      </c>
      <c r="E46" s="280">
        <f>D46/C46</f>
        <v>0.5519738813795471</v>
      </c>
      <c r="F46" s="264"/>
      <c r="G46" s="281"/>
      <c r="H46" s="282"/>
      <c r="I46" s="282"/>
      <c r="J46" s="283"/>
    </row>
    <row r="47" spans="1:10" ht="12.75">
      <c r="A47" s="257" t="s">
        <v>164</v>
      </c>
      <c r="B47" s="258"/>
      <c r="C47" s="259"/>
      <c r="D47" s="259"/>
      <c r="E47" s="284"/>
      <c r="F47" s="264"/>
      <c r="G47" s="258"/>
      <c r="H47" s="259"/>
      <c r="I47" s="259"/>
      <c r="J47" s="285"/>
    </row>
    <row r="48" spans="1:10" ht="12.75">
      <c r="A48" s="257" t="s">
        <v>165</v>
      </c>
      <c r="B48" s="258"/>
      <c r="C48" s="259"/>
      <c r="D48" s="259"/>
      <c r="E48" s="284"/>
      <c r="F48" s="264"/>
      <c r="G48" s="258"/>
      <c r="H48" s="259"/>
      <c r="I48" s="259"/>
      <c r="J48" s="285"/>
    </row>
    <row r="49" spans="1:10" ht="12.75">
      <c r="A49" s="257" t="s">
        <v>166</v>
      </c>
      <c r="B49" s="258"/>
      <c r="C49" s="259"/>
      <c r="D49" s="259"/>
      <c r="E49" s="284"/>
      <c r="F49" s="264"/>
      <c r="G49" s="258"/>
      <c r="H49" s="259"/>
      <c r="I49" s="259"/>
      <c r="J49" s="285"/>
    </row>
    <row r="50" spans="1:10" ht="12.75">
      <c r="A50" s="257" t="s">
        <v>167</v>
      </c>
      <c r="B50" s="258"/>
      <c r="C50" s="259"/>
      <c r="D50" s="259"/>
      <c r="E50" s="284"/>
      <c r="F50" s="264"/>
      <c r="G50" s="258"/>
      <c r="H50" s="259"/>
      <c r="I50" s="259"/>
      <c r="J50" s="285"/>
    </row>
    <row r="51" spans="1:10" ht="12.75">
      <c r="A51" s="248" t="s">
        <v>168</v>
      </c>
      <c r="B51" s="249">
        <v>162579</v>
      </c>
      <c r="C51" s="250">
        <v>162579</v>
      </c>
      <c r="D51" s="250">
        <v>22290</v>
      </c>
      <c r="E51" s="284">
        <f>D51/C51</f>
        <v>0.13710257782370416</v>
      </c>
      <c r="F51" s="252"/>
      <c r="G51" s="249">
        <v>45678</v>
      </c>
      <c r="H51" s="250">
        <v>45678</v>
      </c>
      <c r="I51" s="250">
        <v>29220</v>
      </c>
      <c r="J51" s="285">
        <f aca="true" t="shared" si="1" ref="J51:J57">I51/H51</f>
        <v>0.6396952581111257</v>
      </c>
    </row>
    <row r="52" spans="1:10" ht="12.75">
      <c r="A52" s="248" t="s">
        <v>169</v>
      </c>
      <c r="B52" s="258"/>
      <c r="C52" s="259"/>
      <c r="D52" s="259"/>
      <c r="E52" s="284"/>
      <c r="F52" s="264"/>
      <c r="G52" s="249">
        <v>1742234</v>
      </c>
      <c r="H52" s="250">
        <v>1748426</v>
      </c>
      <c r="I52" s="250">
        <v>1214753</v>
      </c>
      <c r="J52" s="285">
        <f t="shared" si="1"/>
        <v>0.6947694669376914</v>
      </c>
    </row>
    <row r="53" spans="1:10" ht="12.75">
      <c r="A53" s="248" t="s">
        <v>170</v>
      </c>
      <c r="B53" s="249">
        <v>1033</v>
      </c>
      <c r="C53" s="250">
        <v>1033</v>
      </c>
      <c r="D53" s="250">
        <v>668</v>
      </c>
      <c r="E53" s="284">
        <f>D53/C53</f>
        <v>0.6466602129719264</v>
      </c>
      <c r="F53" s="264"/>
      <c r="G53" s="249">
        <v>1890</v>
      </c>
      <c r="H53" s="250">
        <v>1890</v>
      </c>
      <c r="I53" s="250">
        <v>1722</v>
      </c>
      <c r="J53" s="285">
        <f t="shared" si="1"/>
        <v>0.9111111111111111</v>
      </c>
    </row>
    <row r="54" spans="1:10" ht="12.75">
      <c r="A54" s="286" t="s">
        <v>171</v>
      </c>
      <c r="B54" s="287"/>
      <c r="C54" s="288"/>
      <c r="D54" s="288">
        <v>182</v>
      </c>
      <c r="E54" s="284"/>
      <c r="F54" s="264"/>
      <c r="G54" s="287">
        <v>4600</v>
      </c>
      <c r="H54" s="288">
        <v>4600</v>
      </c>
      <c r="I54" s="288">
        <v>13824</v>
      </c>
      <c r="J54" s="285">
        <f t="shared" si="1"/>
        <v>3.0052173913043476</v>
      </c>
    </row>
    <row r="55" spans="1:10" ht="12.75">
      <c r="A55" s="286" t="s">
        <v>172</v>
      </c>
      <c r="B55" s="287">
        <v>18417</v>
      </c>
      <c r="C55" s="288">
        <v>19983</v>
      </c>
      <c r="D55" s="288">
        <v>17959</v>
      </c>
      <c r="E55" s="284">
        <f>D55/C55</f>
        <v>0.8987139068207977</v>
      </c>
      <c r="F55" s="264"/>
      <c r="G55" s="287">
        <v>69675</v>
      </c>
      <c r="H55" s="288">
        <v>69675</v>
      </c>
      <c r="I55" s="288">
        <v>48398</v>
      </c>
      <c r="J55" s="285">
        <f t="shared" si="1"/>
        <v>0.6946250448510943</v>
      </c>
    </row>
    <row r="56" spans="1:10" ht="12.75">
      <c r="A56" s="286" t="s">
        <v>173</v>
      </c>
      <c r="B56" s="287">
        <v>10938</v>
      </c>
      <c r="C56" s="288">
        <v>10938</v>
      </c>
      <c r="D56" s="312">
        <v>1105</v>
      </c>
      <c r="E56" s="284">
        <f>D56/C56</f>
        <v>0.10102395319071128</v>
      </c>
      <c r="F56" s="264"/>
      <c r="G56" s="287">
        <v>9172</v>
      </c>
      <c r="H56" s="288">
        <v>9172</v>
      </c>
      <c r="I56" s="288">
        <v>9422</v>
      </c>
      <c r="J56" s="285">
        <f t="shared" si="1"/>
        <v>1.0272568687309203</v>
      </c>
    </row>
    <row r="57" spans="1:10" ht="12.75">
      <c r="A57" s="286" t="s">
        <v>174</v>
      </c>
      <c r="B57" s="287">
        <v>184</v>
      </c>
      <c r="C57" s="288">
        <v>184</v>
      </c>
      <c r="D57" s="288">
        <v>184</v>
      </c>
      <c r="E57" s="284">
        <f>D57/C57</f>
        <v>1</v>
      </c>
      <c r="F57" s="264"/>
      <c r="G57" s="287">
        <v>30020</v>
      </c>
      <c r="H57" s="288">
        <v>32393</v>
      </c>
      <c r="I57" s="288">
        <v>21447</v>
      </c>
      <c r="J57" s="285">
        <f t="shared" si="1"/>
        <v>0.662087488037539</v>
      </c>
    </row>
    <row r="58" spans="1:10" ht="12.75">
      <c r="A58" s="286" t="s">
        <v>175</v>
      </c>
      <c r="B58" s="287">
        <v>78151</v>
      </c>
      <c r="C58" s="288">
        <v>112453</v>
      </c>
      <c r="D58" s="312">
        <v>319600</v>
      </c>
      <c r="E58" s="284">
        <f>D58/C58</f>
        <v>2.842076245186878</v>
      </c>
      <c r="F58" s="264"/>
      <c r="G58" s="287"/>
      <c r="H58" s="288"/>
      <c r="I58" s="288"/>
      <c r="J58" s="285"/>
    </row>
    <row r="59" spans="1:10" ht="12.75">
      <c r="A59" s="286" t="s">
        <v>176</v>
      </c>
      <c r="B59" s="287"/>
      <c r="C59" s="288"/>
      <c r="D59" s="288"/>
      <c r="E59" s="284"/>
      <c r="F59" s="264"/>
      <c r="G59" s="287">
        <v>23080</v>
      </c>
      <c r="H59" s="288">
        <v>66520</v>
      </c>
      <c r="I59" s="288">
        <v>46218</v>
      </c>
      <c r="J59" s="285">
        <f aca="true" t="shared" si="2" ref="J59:J69">I59/H59</f>
        <v>0.694798556825015</v>
      </c>
    </row>
    <row r="60" spans="1:10" ht="12.75">
      <c r="A60" s="286" t="s">
        <v>177</v>
      </c>
      <c r="B60" s="287"/>
      <c r="C60" s="288"/>
      <c r="D60" s="288"/>
      <c r="E60" s="284"/>
      <c r="F60" s="264"/>
      <c r="G60" s="287">
        <v>3900</v>
      </c>
      <c r="H60" s="288">
        <v>3900</v>
      </c>
      <c r="I60" s="288">
        <v>2279</v>
      </c>
      <c r="J60" s="285">
        <f t="shared" si="2"/>
        <v>0.5843589743589743</v>
      </c>
    </row>
    <row r="61" spans="1:10" ht="12.75">
      <c r="A61" s="286" t="s">
        <v>178</v>
      </c>
      <c r="B61" s="287"/>
      <c r="C61" s="288"/>
      <c r="D61" s="288"/>
      <c r="E61" s="284"/>
      <c r="F61" s="264"/>
      <c r="G61" s="287">
        <v>21000</v>
      </c>
      <c r="H61" s="288">
        <v>21000</v>
      </c>
      <c r="I61" s="288">
        <v>14470</v>
      </c>
      <c r="J61" s="285">
        <f t="shared" si="2"/>
        <v>0.689047619047619</v>
      </c>
    </row>
    <row r="62" spans="1:10" ht="12.75">
      <c r="A62" s="286" t="s">
        <v>179</v>
      </c>
      <c r="B62" s="287"/>
      <c r="C62" s="288"/>
      <c r="D62" s="288"/>
      <c r="E62" s="284"/>
      <c r="F62" s="264"/>
      <c r="G62" s="287">
        <v>1600</v>
      </c>
      <c r="H62" s="288">
        <v>1600</v>
      </c>
      <c r="I62" s="288">
        <v>784</v>
      </c>
      <c r="J62" s="285">
        <f t="shared" si="2"/>
        <v>0.49</v>
      </c>
    </row>
    <row r="63" spans="1:10" ht="12.75">
      <c r="A63" s="286" t="s">
        <v>180</v>
      </c>
      <c r="B63" s="287"/>
      <c r="C63" s="288"/>
      <c r="D63" s="288"/>
      <c r="E63" s="284"/>
      <c r="F63" s="264"/>
      <c r="G63" s="287">
        <v>11500</v>
      </c>
      <c r="H63" s="288">
        <v>11500</v>
      </c>
      <c r="I63" s="288">
        <v>10720</v>
      </c>
      <c r="J63" s="285">
        <f t="shared" si="2"/>
        <v>0.9321739130434783</v>
      </c>
    </row>
    <row r="64" spans="1:10" ht="12.75">
      <c r="A64" s="286" t="s">
        <v>181</v>
      </c>
      <c r="B64" s="287"/>
      <c r="C64" s="288"/>
      <c r="D64" s="288"/>
      <c r="E64" s="284"/>
      <c r="F64" s="264"/>
      <c r="G64" s="287">
        <v>2500</v>
      </c>
      <c r="H64" s="288">
        <v>2500</v>
      </c>
      <c r="I64" s="288">
        <v>1637</v>
      </c>
      <c r="J64" s="285">
        <f t="shared" si="2"/>
        <v>0.6548</v>
      </c>
    </row>
    <row r="65" spans="1:10" ht="12.75">
      <c r="A65" s="286" t="s">
        <v>182</v>
      </c>
      <c r="B65" s="287"/>
      <c r="C65" s="288"/>
      <c r="D65" s="288"/>
      <c r="E65" s="284"/>
      <c r="F65" s="264"/>
      <c r="G65" s="287">
        <v>21500</v>
      </c>
      <c r="H65" s="288">
        <v>21500</v>
      </c>
      <c r="I65" s="288">
        <v>11476</v>
      </c>
      <c r="J65" s="285">
        <f t="shared" si="2"/>
        <v>0.5337674418604651</v>
      </c>
    </row>
    <row r="66" spans="1:10" ht="12.75">
      <c r="A66" s="286" t="s">
        <v>183</v>
      </c>
      <c r="B66" s="287"/>
      <c r="C66" s="288"/>
      <c r="D66" s="288"/>
      <c r="E66" s="284"/>
      <c r="F66" s="264"/>
      <c r="G66" s="287">
        <v>2000</v>
      </c>
      <c r="H66" s="288">
        <v>2000</v>
      </c>
      <c r="I66" s="288">
        <v>640</v>
      </c>
      <c r="J66" s="285">
        <f t="shared" si="2"/>
        <v>0.32</v>
      </c>
    </row>
    <row r="67" spans="1:10" ht="12.75">
      <c r="A67" s="286" t="s">
        <v>184</v>
      </c>
      <c r="B67" s="287"/>
      <c r="C67" s="288"/>
      <c r="D67" s="288"/>
      <c r="E67" s="284"/>
      <c r="F67" s="264"/>
      <c r="G67" s="287">
        <v>2350</v>
      </c>
      <c r="H67" s="288">
        <v>2350</v>
      </c>
      <c r="I67" s="288">
        <v>1256</v>
      </c>
      <c r="J67" s="285">
        <f t="shared" si="2"/>
        <v>0.534468085106383</v>
      </c>
    </row>
    <row r="68" spans="1:10" ht="12.75">
      <c r="A68" s="286" t="s">
        <v>185</v>
      </c>
      <c r="B68" s="287"/>
      <c r="C68" s="288"/>
      <c r="D68" s="288"/>
      <c r="E68" s="284"/>
      <c r="F68" s="264"/>
      <c r="G68" s="287">
        <v>1505</v>
      </c>
      <c r="H68" s="288">
        <v>1505</v>
      </c>
      <c r="I68" s="288">
        <v>1994</v>
      </c>
      <c r="J68" s="285">
        <f t="shared" si="2"/>
        <v>1.3249169435215946</v>
      </c>
    </row>
    <row r="69" spans="1:10" ht="12.75">
      <c r="A69" s="286" t="s">
        <v>186</v>
      </c>
      <c r="B69" s="287"/>
      <c r="C69" s="288"/>
      <c r="D69" s="288">
        <v>3052</v>
      </c>
      <c r="E69" s="284"/>
      <c r="F69" s="264"/>
      <c r="G69" s="287">
        <v>3300</v>
      </c>
      <c r="H69" s="288">
        <v>3300</v>
      </c>
      <c r="I69" s="288">
        <v>3051</v>
      </c>
      <c r="J69" s="285">
        <f t="shared" si="2"/>
        <v>0.9245454545454546</v>
      </c>
    </row>
    <row r="70" spans="1:10" ht="12.75">
      <c r="A70" s="286" t="s">
        <v>187</v>
      </c>
      <c r="B70" s="287"/>
      <c r="C70" s="288"/>
      <c r="D70" s="288">
        <v>369</v>
      </c>
      <c r="E70" s="284"/>
      <c r="F70" s="264"/>
      <c r="G70" s="287"/>
      <c r="H70" s="288"/>
      <c r="I70" s="288">
        <v>214</v>
      </c>
      <c r="J70" s="285"/>
    </row>
    <row r="71" spans="1:10" ht="12.75">
      <c r="A71" s="286" t="s">
        <v>188</v>
      </c>
      <c r="B71" s="287"/>
      <c r="C71" s="288"/>
      <c r="D71" s="288"/>
      <c r="E71" s="284"/>
      <c r="F71" s="264"/>
      <c r="G71" s="287">
        <v>4000</v>
      </c>
      <c r="H71" s="288">
        <v>4000</v>
      </c>
      <c r="I71" s="288">
        <v>2547</v>
      </c>
      <c r="J71" s="285">
        <f>I71/H71</f>
        <v>0.63675</v>
      </c>
    </row>
    <row r="72" spans="1:10" ht="12.75">
      <c r="A72" s="286" t="s">
        <v>189</v>
      </c>
      <c r="B72" s="287">
        <v>1000</v>
      </c>
      <c r="C72" s="288">
        <v>1000</v>
      </c>
      <c r="D72" s="288">
        <v>813</v>
      </c>
      <c r="E72" s="284">
        <f>D72/C72</f>
        <v>0.813</v>
      </c>
      <c r="F72" s="264"/>
      <c r="G72" s="287">
        <v>3000</v>
      </c>
      <c r="H72" s="288">
        <v>3000</v>
      </c>
      <c r="I72" s="288">
        <v>2802</v>
      </c>
      <c r="J72" s="285">
        <f>I72/H72</f>
        <v>0.934</v>
      </c>
    </row>
    <row r="73" spans="1:10" ht="12.75">
      <c r="A73" s="286" t="s">
        <v>190</v>
      </c>
      <c r="B73" s="287"/>
      <c r="C73" s="288"/>
      <c r="D73" s="288"/>
      <c r="E73" s="284"/>
      <c r="F73" s="264"/>
      <c r="G73" s="287"/>
      <c r="H73" s="288">
        <v>8774</v>
      </c>
      <c r="I73" s="288">
        <v>8671</v>
      </c>
      <c r="J73" s="285">
        <f>I73/H73</f>
        <v>0.9882607704581718</v>
      </c>
    </row>
    <row r="74" spans="1:10" ht="12.75">
      <c r="A74" s="286" t="s">
        <v>191</v>
      </c>
      <c r="B74" s="287"/>
      <c r="C74" s="288"/>
      <c r="D74" s="288">
        <v>200</v>
      </c>
      <c r="E74" s="284"/>
      <c r="F74" s="264"/>
      <c r="G74" s="287">
        <v>9830</v>
      </c>
      <c r="H74" s="288">
        <v>9830</v>
      </c>
      <c r="I74" s="289">
        <v>9119</v>
      </c>
      <c r="J74" s="285">
        <f>I74/H74</f>
        <v>0.9276703967446592</v>
      </c>
    </row>
    <row r="75" spans="1:10" ht="12.75">
      <c r="A75" s="116" t="s">
        <v>192</v>
      </c>
      <c r="B75" s="287">
        <v>525350</v>
      </c>
      <c r="C75" s="288">
        <v>525350</v>
      </c>
      <c r="D75" s="312">
        <v>99839</v>
      </c>
      <c r="E75" s="284">
        <f>D75/C75</f>
        <v>0.1900428285904635</v>
      </c>
      <c r="F75" s="264"/>
      <c r="G75" s="287"/>
      <c r="H75" s="288"/>
      <c r="I75" s="288">
        <v>30</v>
      </c>
      <c r="J75" s="285"/>
    </row>
    <row r="76" spans="1:10" ht="12.75">
      <c r="A76" s="290" t="s">
        <v>193</v>
      </c>
      <c r="B76" s="287">
        <v>476</v>
      </c>
      <c r="C76" s="288">
        <v>476</v>
      </c>
      <c r="D76" s="288">
        <v>383</v>
      </c>
      <c r="E76" s="284">
        <f>D76/C76</f>
        <v>0.8046218487394958</v>
      </c>
      <c r="F76" s="264"/>
      <c r="G76" s="287">
        <v>1754</v>
      </c>
      <c r="H76" s="288">
        <v>1754</v>
      </c>
      <c r="I76" s="288">
        <v>1231</v>
      </c>
      <c r="J76" s="285">
        <f>I76/H76</f>
        <v>0.701824401368301</v>
      </c>
    </row>
    <row r="77" spans="1:10" ht="12.75">
      <c r="A77" s="286" t="s">
        <v>194</v>
      </c>
      <c r="B77" s="287"/>
      <c r="C77" s="288"/>
      <c r="D77" s="312">
        <v>2450</v>
      </c>
      <c r="E77" s="284"/>
      <c r="F77" s="264"/>
      <c r="G77" s="287">
        <v>12715</v>
      </c>
      <c r="H77" s="288">
        <v>13760</v>
      </c>
      <c r="I77" s="288">
        <v>8761</v>
      </c>
      <c r="J77" s="285">
        <f>I77/H77</f>
        <v>0.6367005813953488</v>
      </c>
    </row>
    <row r="78" spans="1:10" ht="12.75">
      <c r="A78" s="286" t="s">
        <v>195</v>
      </c>
      <c r="B78" s="287"/>
      <c r="C78" s="288"/>
      <c r="D78" s="288">
        <v>813</v>
      </c>
      <c r="E78" s="284"/>
      <c r="F78" s="264"/>
      <c r="G78" s="287">
        <v>27950</v>
      </c>
      <c r="H78" s="288">
        <v>28401</v>
      </c>
      <c r="I78" s="312">
        <v>26143</v>
      </c>
      <c r="J78" s="285">
        <f>I78/H78</f>
        <v>0.9204957571916482</v>
      </c>
    </row>
    <row r="79" spans="1:10" ht="12.75">
      <c r="A79" s="286" t="s">
        <v>196</v>
      </c>
      <c r="B79" s="287">
        <v>100</v>
      </c>
      <c r="C79" s="288">
        <v>100</v>
      </c>
      <c r="D79" s="288">
        <v>106</v>
      </c>
      <c r="E79" s="284">
        <f>D79/C79</f>
        <v>1.06</v>
      </c>
      <c r="F79" s="264"/>
      <c r="G79" s="287">
        <v>3824</v>
      </c>
      <c r="H79" s="288">
        <v>7484</v>
      </c>
      <c r="I79" s="288">
        <v>1747</v>
      </c>
      <c r="J79" s="285">
        <f>I79/H79</f>
        <v>0.2334313201496526</v>
      </c>
    </row>
    <row r="80" spans="1:10" ht="13.5" thickBot="1">
      <c r="A80" s="286" t="s">
        <v>211</v>
      </c>
      <c r="B80" s="287"/>
      <c r="C80" s="288"/>
      <c r="D80" s="288"/>
      <c r="E80" s="291"/>
      <c r="F80" s="264"/>
      <c r="G80" s="287"/>
      <c r="H80" s="288"/>
      <c r="I80" s="288">
        <v>1320</v>
      </c>
      <c r="J80" s="292"/>
    </row>
    <row r="81" spans="1:10" ht="12.75">
      <c r="A81" s="114" t="s">
        <v>40</v>
      </c>
      <c r="B81" s="293">
        <f>SUM(B10:B41,B46:B80)</f>
        <v>3146662</v>
      </c>
      <c r="C81" s="294">
        <f>SUM(C10:C41,C46:C80)</f>
        <v>3313359</v>
      </c>
      <c r="D81" s="294">
        <f>SUM(D10:D41,D46:D80)</f>
        <v>2481765</v>
      </c>
      <c r="E81" s="283">
        <f>D81/C81</f>
        <v>0.7490178396002365</v>
      </c>
      <c r="F81" s="295">
        <f>SUM(F10:F13,F18:F31,F39:F46,F51:F58,F59:F80)</f>
        <v>0</v>
      </c>
      <c r="G81" s="296">
        <f>SUM(G10:G41,G46:G80)</f>
        <v>3146662</v>
      </c>
      <c r="H81" s="294">
        <f>SUM(H10:H41,H46:H80)</f>
        <v>3313359</v>
      </c>
      <c r="I81" s="294">
        <f>SUM(I10:I41,I46:I80)</f>
        <v>2288347</v>
      </c>
      <c r="J81" s="283">
        <f>I81/H81</f>
        <v>0.6906426378789621</v>
      </c>
    </row>
    <row r="82" spans="1:10" ht="12.75">
      <c r="A82" s="115" t="s">
        <v>71</v>
      </c>
      <c r="B82" s="297"/>
      <c r="C82" s="250"/>
      <c r="D82" s="250"/>
      <c r="E82" s="285"/>
      <c r="F82" s="298"/>
      <c r="G82" s="255">
        <v>1742234</v>
      </c>
      <c r="H82" s="256">
        <v>1748426</v>
      </c>
      <c r="I82" s="250">
        <v>1214753</v>
      </c>
      <c r="J82" s="285">
        <f>I82/H82</f>
        <v>0.6947694669376914</v>
      </c>
    </row>
    <row r="83" spans="1:10" ht="13.5" thickBot="1">
      <c r="A83" s="299" t="s">
        <v>72</v>
      </c>
      <c r="B83" s="300">
        <f>B81-B82</f>
        <v>3146662</v>
      </c>
      <c r="C83" s="301">
        <f>C81-C82</f>
        <v>3313359</v>
      </c>
      <c r="D83" s="301">
        <f>D81-D82</f>
        <v>2481765</v>
      </c>
      <c r="E83" s="302">
        <f>D83/C83</f>
        <v>0.7490178396002365</v>
      </c>
      <c r="F83" s="300">
        <f>F81-F82</f>
        <v>0</v>
      </c>
      <c r="G83" s="303">
        <f>G81-G82</f>
        <v>1404428</v>
      </c>
      <c r="H83" s="301">
        <f>H81-H82</f>
        <v>1564933</v>
      </c>
      <c r="I83" s="301">
        <f>I81-I82</f>
        <v>1073594</v>
      </c>
      <c r="J83" s="302">
        <f>I83/H83</f>
        <v>0.6860319259674376</v>
      </c>
    </row>
    <row r="84" spans="1:10" ht="12.75">
      <c r="A84" s="304"/>
      <c r="B84" s="305"/>
      <c r="C84" s="305"/>
      <c r="D84" s="305"/>
      <c r="E84" s="305"/>
      <c r="F84" s="276"/>
      <c r="G84" s="305"/>
      <c r="H84" s="305"/>
      <c r="I84" s="274"/>
      <c r="J84" s="305"/>
    </row>
    <row r="85" spans="1:10" ht="12.75">
      <c r="A85" s="304"/>
      <c r="B85" s="305"/>
      <c r="C85" s="305"/>
      <c r="D85" s="305"/>
      <c r="E85" s="305"/>
      <c r="F85" s="276"/>
      <c r="G85" s="305"/>
      <c r="H85" s="305"/>
      <c r="I85" s="274"/>
      <c r="J85" s="305"/>
    </row>
    <row r="86" spans="1:10" ht="12.75">
      <c r="A86" s="304"/>
      <c r="B86" s="305"/>
      <c r="C86" s="305"/>
      <c r="D86" s="305"/>
      <c r="E86" s="305"/>
      <c r="F86" s="276"/>
      <c r="G86" s="305"/>
      <c r="H86" s="305"/>
      <c r="I86" s="274"/>
      <c r="J86" s="305"/>
    </row>
    <row r="87" spans="1:10" ht="12.75">
      <c r="A87" s="304"/>
      <c r="B87" s="305"/>
      <c r="C87" s="305"/>
      <c r="D87" s="305"/>
      <c r="E87" s="305"/>
      <c r="F87" s="276"/>
      <c r="G87" s="305"/>
      <c r="H87" s="305"/>
      <c r="I87" s="274"/>
      <c r="J87" s="305"/>
    </row>
    <row r="88" spans="1:10" ht="12.75">
      <c r="A88" s="304"/>
      <c r="B88" s="305"/>
      <c r="C88" s="305"/>
      <c r="D88" s="305"/>
      <c r="E88" s="305"/>
      <c r="F88" s="276"/>
      <c r="G88" s="305"/>
      <c r="H88" s="305"/>
      <c r="I88" s="274"/>
      <c r="J88" s="305"/>
    </row>
    <row r="89" spans="1:10" ht="12.75">
      <c r="A89" s="304"/>
      <c r="B89" s="305"/>
      <c r="C89" s="305"/>
      <c r="D89" s="305"/>
      <c r="E89" s="305"/>
      <c r="F89" s="276"/>
      <c r="G89" s="305"/>
      <c r="H89" s="305"/>
      <c r="I89" s="274"/>
      <c r="J89" s="305"/>
    </row>
    <row r="90" spans="1:10" ht="12.75">
      <c r="A90" s="304"/>
      <c r="B90" s="305"/>
      <c r="C90" s="305"/>
      <c r="D90" s="305"/>
      <c r="E90" s="305"/>
      <c r="F90" s="276"/>
      <c r="G90" s="305"/>
      <c r="H90" s="305"/>
      <c r="I90" s="274"/>
      <c r="J90" s="305"/>
    </row>
  </sheetData>
  <sheetProtection/>
  <mergeCells count="10">
    <mergeCell ref="B45:C45"/>
    <mergeCell ref="G45:H45"/>
    <mergeCell ref="B43:E43"/>
    <mergeCell ref="G43:J43"/>
    <mergeCell ref="B9:C9"/>
    <mergeCell ref="G9:H9"/>
    <mergeCell ref="H2:J2"/>
    <mergeCell ref="H1:J1"/>
    <mergeCell ref="B7:E7"/>
    <mergeCell ref="G7:J7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11" sqref="E11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  <col min="5" max="5" width="18.00390625" style="0" customWidth="1"/>
  </cols>
  <sheetData>
    <row r="1" spans="1:5" ht="15.75">
      <c r="A1" s="176"/>
      <c r="B1" s="176"/>
      <c r="C1" s="176"/>
      <c r="D1" s="177"/>
      <c r="E1" s="177" t="s">
        <v>118</v>
      </c>
    </row>
    <row r="2" spans="1:4" ht="15.75">
      <c r="A2" s="176"/>
      <c r="B2" s="176"/>
      <c r="C2" s="176"/>
      <c r="D2" s="178"/>
    </row>
    <row r="3" spans="1:4" ht="15.75">
      <c r="A3" s="176"/>
      <c r="B3" s="176"/>
      <c r="C3" s="176"/>
      <c r="D3" s="24"/>
    </row>
    <row r="4" spans="1:5" ht="19.5">
      <c r="A4" s="313" t="s">
        <v>120</v>
      </c>
      <c r="B4" s="313"/>
      <c r="C4" s="313"/>
      <c r="D4" s="313"/>
      <c r="E4" s="313"/>
    </row>
    <row r="5" spans="1:5" ht="19.5">
      <c r="A5" s="313" t="s">
        <v>207</v>
      </c>
      <c r="B5" s="313"/>
      <c r="C5" s="313"/>
      <c r="D5" s="313"/>
      <c r="E5" s="313"/>
    </row>
    <row r="6" spans="1:4" ht="19.5">
      <c r="A6" s="14"/>
      <c r="B6" s="14"/>
      <c r="C6" s="14"/>
      <c r="D6" s="29"/>
    </row>
    <row r="7" spans="1:4" ht="19.5">
      <c r="A7" s="14"/>
      <c r="B7" s="14"/>
      <c r="C7" s="14"/>
      <c r="D7" s="29"/>
    </row>
    <row r="8" spans="1:5" ht="16.5" thickBot="1">
      <c r="A8" s="176"/>
      <c r="B8" s="176"/>
      <c r="C8" s="176"/>
      <c r="D8" s="68"/>
      <c r="E8" s="68" t="s">
        <v>0</v>
      </c>
    </row>
    <row r="9" spans="1:5" s="101" customFormat="1" ht="33" customHeight="1" thickBot="1">
      <c r="A9" s="179" t="s">
        <v>1</v>
      </c>
      <c r="B9" s="180"/>
      <c r="C9" s="181"/>
      <c r="D9" s="197" t="s">
        <v>4</v>
      </c>
      <c r="E9" s="202" t="s">
        <v>5</v>
      </c>
    </row>
    <row r="10" spans="1:6" ht="15.75">
      <c r="A10" s="182" t="s">
        <v>109</v>
      </c>
      <c r="B10" s="183"/>
      <c r="C10" s="184"/>
      <c r="D10" s="183">
        <v>16232</v>
      </c>
      <c r="E10" s="203">
        <v>8995</v>
      </c>
      <c r="F10" s="174"/>
    </row>
    <row r="11" spans="1:6" ht="15.75">
      <c r="A11" s="185" t="s">
        <v>110</v>
      </c>
      <c r="B11" s="186"/>
      <c r="C11" s="187"/>
      <c r="D11" s="198"/>
      <c r="E11" s="200"/>
      <c r="F11" s="174"/>
    </row>
    <row r="12" spans="1:6" ht="12.75">
      <c r="A12" s="188" t="s">
        <v>111</v>
      </c>
      <c r="B12" s="189"/>
      <c r="C12" s="190"/>
      <c r="D12" s="199">
        <v>10000</v>
      </c>
      <c r="E12" s="201"/>
      <c r="F12" s="191"/>
    </row>
    <row r="13" spans="1:6" ht="12.75">
      <c r="A13" s="85" t="s">
        <v>119</v>
      </c>
      <c r="B13" s="189"/>
      <c r="C13" s="190"/>
      <c r="D13" s="199"/>
      <c r="E13" s="201"/>
      <c r="F13" s="191"/>
    </row>
    <row r="14" spans="1:6" ht="12.75">
      <c r="A14" s="188" t="s">
        <v>112</v>
      </c>
      <c r="B14" s="189"/>
      <c r="C14" s="190"/>
      <c r="D14" s="199">
        <v>10000</v>
      </c>
      <c r="E14" s="201"/>
      <c r="F14" s="191"/>
    </row>
    <row r="15" spans="1:6" ht="12.75">
      <c r="A15" s="188" t="s">
        <v>113</v>
      </c>
      <c r="B15" s="189"/>
      <c r="C15" s="190"/>
      <c r="D15" s="199">
        <v>4000</v>
      </c>
      <c r="E15" s="201">
        <v>4000</v>
      </c>
      <c r="F15" s="191"/>
    </row>
    <row r="16" spans="1:6" ht="10.5" customHeight="1">
      <c r="A16" s="85" t="s">
        <v>114</v>
      </c>
      <c r="B16" s="189"/>
      <c r="C16" s="190"/>
      <c r="D16" s="199">
        <v>2489</v>
      </c>
      <c r="E16" s="201">
        <v>2489</v>
      </c>
      <c r="F16" s="191"/>
    </row>
    <row r="17" spans="1:6" ht="12.75" customHeight="1">
      <c r="A17" s="335" t="s">
        <v>198</v>
      </c>
      <c r="B17" s="336"/>
      <c r="C17" s="337"/>
      <c r="D17" s="199">
        <v>5000</v>
      </c>
      <c r="E17" s="201"/>
      <c r="F17" s="191"/>
    </row>
    <row r="18" spans="1:6" ht="12.75">
      <c r="A18" s="188" t="s">
        <v>115</v>
      </c>
      <c r="B18" s="189"/>
      <c r="C18" s="190"/>
      <c r="D18" s="199">
        <v>1847</v>
      </c>
      <c r="E18" s="201">
        <v>1421</v>
      </c>
      <c r="F18" s="191"/>
    </row>
    <row r="19" spans="1:6" ht="12.75">
      <c r="A19" s="85" t="s">
        <v>199</v>
      </c>
      <c r="B19" s="189"/>
      <c r="C19" s="190"/>
      <c r="D19" s="199"/>
      <c r="E19" s="201"/>
      <c r="F19" s="191"/>
    </row>
    <row r="20" spans="1:6" ht="12.75">
      <c r="A20" s="85"/>
      <c r="B20" s="189" t="s">
        <v>200</v>
      </c>
      <c r="C20" s="190"/>
      <c r="D20" s="199">
        <v>13030</v>
      </c>
      <c r="E20" s="201"/>
      <c r="F20" s="191"/>
    </row>
    <row r="21" spans="1:6" ht="12.75">
      <c r="A21" s="85"/>
      <c r="B21" s="189" t="s">
        <v>201</v>
      </c>
      <c r="C21" s="190"/>
      <c r="D21" s="199">
        <v>13578</v>
      </c>
      <c r="E21" s="201"/>
      <c r="F21" s="191"/>
    </row>
    <row r="22" spans="1:6" ht="12.75">
      <c r="A22" s="85"/>
      <c r="B22" s="189" t="s">
        <v>202</v>
      </c>
      <c r="C22" s="190"/>
      <c r="D22" s="199">
        <v>1705</v>
      </c>
      <c r="E22" s="201">
        <v>1705</v>
      </c>
      <c r="F22" s="191"/>
    </row>
    <row r="23" spans="1:6" ht="12.75">
      <c r="A23" s="85"/>
      <c r="B23" s="189" t="s">
        <v>203</v>
      </c>
      <c r="C23" s="190"/>
      <c r="D23" s="199">
        <v>7264</v>
      </c>
      <c r="E23" s="201">
        <v>7264</v>
      </c>
      <c r="F23" s="191"/>
    </row>
    <row r="24" spans="1:6" ht="12.75">
      <c r="A24" s="85" t="s">
        <v>204</v>
      </c>
      <c r="B24" s="189"/>
      <c r="C24" s="190"/>
      <c r="D24" s="199">
        <v>5332</v>
      </c>
      <c r="E24" s="201">
        <v>5332</v>
      </c>
      <c r="F24" s="191"/>
    </row>
    <row r="25" spans="1:6" ht="12.75">
      <c r="A25" s="85" t="s">
        <v>205</v>
      </c>
      <c r="B25" s="189"/>
      <c r="C25" s="190"/>
      <c r="D25" s="199">
        <v>10176</v>
      </c>
      <c r="E25" s="201">
        <v>10176</v>
      </c>
      <c r="F25" s="191"/>
    </row>
    <row r="26" spans="1:6" ht="12.75">
      <c r="A26" s="85" t="s">
        <v>206</v>
      </c>
      <c r="B26" s="189"/>
      <c r="C26" s="190"/>
      <c r="D26" s="199"/>
      <c r="E26" s="201">
        <v>29121</v>
      </c>
      <c r="F26" s="191"/>
    </row>
    <row r="27" spans="1:5" ht="15.75">
      <c r="A27" s="185" t="s">
        <v>116</v>
      </c>
      <c r="B27" s="192"/>
      <c r="C27" s="193"/>
      <c r="D27" s="192">
        <f>SUM(D12:D25)</f>
        <v>84421</v>
      </c>
      <c r="E27" s="205">
        <f>SUM(E12:E26)</f>
        <v>61508</v>
      </c>
    </row>
    <row r="28" spans="1:5" ht="15.75">
      <c r="A28" s="185"/>
      <c r="B28" s="192"/>
      <c r="C28" s="193"/>
      <c r="D28" s="192"/>
      <c r="E28" s="200"/>
    </row>
    <row r="29" spans="1:5" ht="16.5" thickBot="1">
      <c r="A29" s="194" t="s">
        <v>117</v>
      </c>
      <c r="B29" s="195"/>
      <c r="C29" s="196"/>
      <c r="D29" s="195">
        <f>SUM(D10,D27)</f>
        <v>100653</v>
      </c>
      <c r="E29" s="204">
        <f>E10+E27</f>
        <v>70503</v>
      </c>
    </row>
  </sheetData>
  <sheetProtection/>
  <mergeCells count="3">
    <mergeCell ref="A17:C17"/>
    <mergeCell ref="A4:E4"/>
    <mergeCell ref="A5:E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C4" sqref="C4"/>
    </sheetView>
  </sheetViews>
  <sheetFormatPr defaultColWidth="9.140625" defaultRowHeight="12.75"/>
  <cols>
    <col min="1" max="1" width="40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1.421875" style="1" customWidth="1"/>
  </cols>
  <sheetData>
    <row r="1" spans="4:5" ht="12.75">
      <c r="D1"/>
      <c r="E1" s="11"/>
    </row>
    <row r="2" spans="4:5" ht="12.75">
      <c r="D2" s="340" t="s">
        <v>213</v>
      </c>
      <c r="E2"/>
    </row>
    <row r="3" spans="4:5" ht="12.75">
      <c r="D3" s="66"/>
      <c r="E3"/>
    </row>
    <row r="4" spans="4:5" ht="12.75">
      <c r="D4" s="66"/>
      <c r="E4"/>
    </row>
    <row r="5" spans="4:5" ht="12.75">
      <c r="D5" s="66"/>
      <c r="E5"/>
    </row>
    <row r="6" spans="1:5" ht="18.75">
      <c r="A6" s="67" t="s">
        <v>60</v>
      </c>
      <c r="B6" s="64"/>
      <c r="C6" s="64"/>
      <c r="D6" s="64"/>
      <c r="E6" s="64"/>
    </row>
    <row r="7" spans="1:5" ht="18.75">
      <c r="A7" s="67" t="s">
        <v>209</v>
      </c>
      <c r="B7" s="64"/>
      <c r="C7" s="64"/>
      <c r="D7" s="64"/>
      <c r="E7" s="64"/>
    </row>
    <row r="8" spans="1:5" ht="15.75">
      <c r="A8" s="64"/>
      <c r="B8" s="64"/>
      <c r="C8" s="64"/>
      <c r="D8" s="64"/>
      <c r="E8" s="64"/>
    </row>
    <row r="9" spans="1:5" ht="15.75">
      <c r="A9" s="64"/>
      <c r="B9" s="64"/>
      <c r="C9" s="64"/>
      <c r="D9" s="64"/>
      <c r="E9" s="64"/>
    </row>
    <row r="10" spans="1:5" ht="15.75">
      <c r="A10" s="64"/>
      <c r="B10" s="64"/>
      <c r="C10" s="64"/>
      <c r="D10" s="64"/>
      <c r="E10" s="64"/>
    </row>
    <row r="11" spans="1:5" ht="15.75">
      <c r="A11" s="64"/>
      <c r="B11" s="64"/>
      <c r="C11" s="64"/>
      <c r="D11" s="64"/>
      <c r="E11" s="64"/>
    </row>
    <row r="12" ht="12.75">
      <c r="E12" s="68" t="s">
        <v>0</v>
      </c>
    </row>
    <row r="13" spans="1:5" ht="16.5" thickBot="1">
      <c r="A13" s="70"/>
      <c r="B13" s="70"/>
      <c r="C13" s="69"/>
      <c r="D13" s="69"/>
      <c r="E13" s="69"/>
    </row>
    <row r="14" spans="1:5" ht="15.75">
      <c r="A14" s="338" t="s">
        <v>1</v>
      </c>
      <c r="B14" s="71" t="s">
        <v>4</v>
      </c>
      <c r="C14" s="71" t="s">
        <v>5</v>
      </c>
      <c r="D14" s="71" t="s">
        <v>3</v>
      </c>
      <c r="E14" s="72" t="s">
        <v>3</v>
      </c>
    </row>
    <row r="15" spans="1:5" ht="16.5" thickBot="1">
      <c r="A15" s="339"/>
      <c r="B15" s="73" t="s">
        <v>41</v>
      </c>
      <c r="C15" s="73"/>
      <c r="D15" s="74"/>
      <c r="E15" s="75" t="s">
        <v>6</v>
      </c>
    </row>
    <row r="16" spans="1:5" ht="15.75">
      <c r="A16" s="126"/>
      <c r="B16" s="127"/>
      <c r="C16" s="127"/>
      <c r="D16" s="128"/>
      <c r="E16" s="129"/>
    </row>
    <row r="17" spans="1:5" ht="15.75">
      <c r="A17" s="76" t="s">
        <v>81</v>
      </c>
      <c r="B17" s="113">
        <v>407</v>
      </c>
      <c r="C17" s="113">
        <v>407</v>
      </c>
      <c r="D17" s="113">
        <v>271</v>
      </c>
      <c r="E17" s="77">
        <f>D17/C17</f>
        <v>0.6658476658476659</v>
      </c>
    </row>
    <row r="18" spans="1:5" ht="15.75">
      <c r="A18" s="76" t="s">
        <v>82</v>
      </c>
      <c r="B18" s="113">
        <v>110</v>
      </c>
      <c r="C18" s="113">
        <v>110</v>
      </c>
      <c r="D18" s="113">
        <v>64</v>
      </c>
      <c r="E18" s="77">
        <f>D18/C18</f>
        <v>0.5818181818181818</v>
      </c>
    </row>
    <row r="19" spans="1:5" ht="15.75">
      <c r="A19" s="76" t="s">
        <v>83</v>
      </c>
      <c r="B19" s="113">
        <v>987</v>
      </c>
      <c r="C19" s="113">
        <v>1084</v>
      </c>
      <c r="D19" s="113">
        <v>794</v>
      </c>
      <c r="E19" s="77">
        <f>D19/C19</f>
        <v>0.7324723247232472</v>
      </c>
    </row>
    <row r="20" spans="1:5" ht="16.5" thickBot="1">
      <c r="A20" s="112" t="s">
        <v>84</v>
      </c>
      <c r="B20" s="124">
        <v>2104</v>
      </c>
      <c r="C20" s="124">
        <v>2129</v>
      </c>
      <c r="D20" s="124">
        <v>25</v>
      </c>
      <c r="E20" s="125">
        <f>D20/C20</f>
        <v>0.011742602160638797</v>
      </c>
    </row>
    <row r="21" spans="1:5" ht="33.75" customHeight="1" thickBot="1">
      <c r="A21" s="122" t="s">
        <v>87</v>
      </c>
      <c r="B21" s="123">
        <f>SUM(B17:B20)</f>
        <v>3608</v>
      </c>
      <c r="C21" s="123">
        <f>SUM(C17:C20)</f>
        <v>3730</v>
      </c>
      <c r="D21" s="123">
        <f>SUM(D17:D20)</f>
        <v>1154</v>
      </c>
      <c r="E21" s="119">
        <f>D21/C21</f>
        <v>0.3093833780160858</v>
      </c>
    </row>
    <row r="22" spans="1:5" ht="16.5" customHeight="1">
      <c r="A22" s="133"/>
      <c r="B22" s="134"/>
      <c r="C22" s="134"/>
      <c r="D22" s="134"/>
      <c r="E22" s="308"/>
    </row>
    <row r="23" spans="1:5" ht="16.5" customHeight="1">
      <c r="A23" s="137" t="s">
        <v>89</v>
      </c>
      <c r="B23" s="175">
        <v>566</v>
      </c>
      <c r="C23" s="175">
        <v>688</v>
      </c>
      <c r="D23" s="175">
        <v>810</v>
      </c>
      <c r="E23" s="117">
        <f>D23/C23</f>
        <v>1.177325581395349</v>
      </c>
    </row>
    <row r="24" spans="1:5" ht="15.75">
      <c r="A24" s="130" t="s">
        <v>85</v>
      </c>
      <c r="B24" s="131"/>
      <c r="C24" s="132"/>
      <c r="D24" s="132"/>
      <c r="E24" s="117"/>
    </row>
    <row r="25" spans="1:5" ht="15.75">
      <c r="A25" s="112" t="s">
        <v>86</v>
      </c>
      <c r="B25" s="124">
        <v>3042</v>
      </c>
      <c r="C25" s="135">
        <v>3042</v>
      </c>
      <c r="D25" s="135">
        <v>344</v>
      </c>
      <c r="E25" s="136">
        <f>D25/C25</f>
        <v>0.11308349769888232</v>
      </c>
    </row>
    <row r="26" spans="1:5" ht="16.5" thickBot="1">
      <c r="A26" s="169" t="s">
        <v>105</v>
      </c>
      <c r="B26" s="309"/>
      <c r="C26" s="167"/>
      <c r="D26" s="167"/>
      <c r="E26" s="168"/>
    </row>
    <row r="27" spans="1:5" ht="31.5" customHeight="1" thickBot="1">
      <c r="A27" s="310" t="s">
        <v>88</v>
      </c>
      <c r="B27" s="165">
        <f>SUM(B23:B26)</f>
        <v>3608</v>
      </c>
      <c r="C27" s="165">
        <f>SUM(C23:C26)</f>
        <v>3730</v>
      </c>
      <c r="D27" s="165">
        <f>SUM(D23:D26)</f>
        <v>1154</v>
      </c>
      <c r="E27" s="166">
        <f>D27/C27</f>
        <v>0.3093833780160858</v>
      </c>
    </row>
  </sheetData>
  <mergeCells count="1"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2010-12-09T14:55:35Z</cp:lastPrinted>
  <dcterms:created xsi:type="dcterms:W3CDTF">2003-08-01T08:42:53Z</dcterms:created>
  <dcterms:modified xsi:type="dcterms:W3CDTF">2010-12-09T16:54:42Z</dcterms:modified>
  <cp:category/>
  <cp:version/>
  <cp:contentType/>
  <cp:contentStatus/>
</cp:coreProperties>
</file>